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5" activeTab="0"/>
  </bookViews>
  <sheets>
    <sheet name="BUDGET" sheetId="1" r:id="rId1"/>
    <sheet name="_file____home_philippe_Document" sheetId="2" state="hidden" r:id="rId2"/>
  </sheets>
  <definedNames>
    <definedName name="DebAmort">"$'ECHEANCIER BNP'.$#REF !$#REF !"</definedName>
    <definedName name="Différé">'_file____home_philippe_Document'!$V$8</definedName>
    <definedName name="Excel_BuiltIn_Print_Area_3">'BUDGET'!$A$1:$Q$35</definedName>
    <definedName name="Ijour">#REF!</definedName>
    <definedName name="Imois">#REF!</definedName>
    <definedName name="Jour1">#REF!</definedName>
    <definedName name="Jour2">#REF!</definedName>
    <definedName name="MoisD">#REF!</definedName>
    <definedName name="NbEch">"$'ECHEANCIER BNP'.$#REF !$#REF !"</definedName>
  </definedNames>
  <calcPr fullCalcOnLoad="1"/>
</workbook>
</file>

<file path=xl/sharedStrings.xml><?xml version="1.0" encoding="utf-8"?>
<sst xmlns="http://schemas.openxmlformats.org/spreadsheetml/2006/main" count="80" uniqueCount="80">
  <si>
    <t>CALCUL PREVISIONNEL</t>
  </si>
  <si>
    <t>AVANT DEPART</t>
  </si>
  <si>
    <t>EN ROUTE</t>
  </si>
  <si>
    <t>FINANCEMENT</t>
  </si>
  <si>
    <t>A – ACHAT DU BATEAU</t>
  </si>
  <si>
    <t>FRAIS FIXES ANNUELS</t>
  </si>
  <si>
    <t>BUDGET DISPONIBLE</t>
  </si>
  <si>
    <t>Voilier</t>
  </si>
  <si>
    <t>taxe de francisation (gratuit si âgé de + de 25 ans)</t>
  </si>
  <si>
    <t>vente appartement</t>
  </si>
  <si>
    <t>Expertise</t>
  </si>
  <si>
    <t>assurance bateau avec rapatriement</t>
  </si>
  <si>
    <t>économies</t>
  </si>
  <si>
    <t>TOTAL A :</t>
  </si>
  <si>
    <t>assurance santé</t>
  </si>
  <si>
    <t>économies 2010</t>
  </si>
  <si>
    <t>rechanges et produits entretien</t>
  </si>
  <si>
    <t>économies 2011</t>
  </si>
  <si>
    <t>B – EQUIPEMENTS</t>
  </si>
  <si>
    <t>2 grutages + mise à sec</t>
  </si>
  <si>
    <t>Économies 2012</t>
  </si>
  <si>
    <t>Régulateur d'allure</t>
  </si>
  <si>
    <t>Antifouling</t>
  </si>
  <si>
    <t>Économies 2013</t>
  </si>
  <si>
    <t>Avitaillement</t>
  </si>
  <si>
    <t>Entretien moteur + RÉVISION</t>
  </si>
  <si>
    <t>Autres</t>
  </si>
  <si>
    <t>éolienne</t>
  </si>
  <si>
    <t>clearances</t>
  </si>
  <si>
    <t>1 panneau solaire de 65W + régul de charge</t>
  </si>
  <si>
    <t>abonnement STW</t>
  </si>
  <si>
    <t>Pharmacie de bord</t>
  </si>
  <si>
    <t>Cotisation CB</t>
  </si>
  <si>
    <t>Accastillage : rechanges divers</t>
  </si>
  <si>
    <t>Accastillage : rechanges moteur</t>
  </si>
  <si>
    <t>Balise de détresse</t>
  </si>
  <si>
    <t>Révision de la survie</t>
  </si>
  <si>
    <t>capote de descente</t>
  </si>
  <si>
    <t>TOTAL FRAIS FIXES :</t>
  </si>
  <si>
    <t>TOTAL DISPO AVANT DEPART :</t>
  </si>
  <si>
    <t>Renforcement grand-voile</t>
  </si>
  <si>
    <t>Renforcement génois</t>
  </si>
  <si>
    <t>FRAIS MENSUELS</t>
  </si>
  <si>
    <t>CAPITAL LIVRET A :</t>
  </si>
  <si>
    <t>Changement bande anti-UV génois</t>
  </si>
  <si>
    <t>nourriture</t>
  </si>
  <si>
    <t>CAPITAL NON BLOQUE 1ère année :</t>
  </si>
  <si>
    <t>Changement haubans</t>
  </si>
  <si>
    <t>loisirs/divers</t>
  </si>
  <si>
    <t>CAPITAL NON BLOQUE 2ème année :</t>
  </si>
  <si>
    <t>annexe</t>
  </si>
  <si>
    <t>frais de ports</t>
  </si>
  <si>
    <t>CAPITAL NON BLOQUE 3ème année :</t>
  </si>
  <si>
    <t>Moteur annexe</t>
  </si>
  <si>
    <t>gasoil</t>
  </si>
  <si>
    <t>Domiciliation Courrier du Voyageur</t>
  </si>
  <si>
    <t>RECAPITULATIF DEPENSES</t>
  </si>
  <si>
    <t>année 1</t>
  </si>
  <si>
    <t>année 2</t>
  </si>
  <si>
    <t>TOTAL B :</t>
  </si>
  <si>
    <t>année 3</t>
  </si>
  <si>
    <t>TOTAL MENSUEL :</t>
  </si>
  <si>
    <t>S/TOTAL</t>
  </si>
  <si>
    <t>C – DIVERS + FAUX FRAIS</t>
  </si>
  <si>
    <t>Grutage + carénage avant départ</t>
  </si>
  <si>
    <t>déplacements/recherches/visites bateaux</t>
  </si>
  <si>
    <t>STATISTIQUES GENERALES</t>
  </si>
  <si>
    <t>Impots revenu</t>
  </si>
  <si>
    <t>BUDGET DISPONIBLE POUR LE PROJET :</t>
  </si>
  <si>
    <t>TOTAL MENSUEL X 12 MOIS :</t>
  </si>
  <si>
    <t xml:space="preserve">Taxe habitat. </t>
  </si>
  <si>
    <t xml:space="preserve">Taxe foncière </t>
  </si>
  <si>
    <t>A DEPENSER AVANT DEPART :</t>
  </si>
  <si>
    <t>DEPENSES TOTALES PAR AN :</t>
  </si>
  <si>
    <t>BUDGET RESTANT POUR PARTIR :</t>
  </si>
  <si>
    <t>DEPENSES SUR 3 ANS :</t>
  </si>
  <si>
    <t>TOTAL C :</t>
  </si>
  <si>
    <t>BUDGET DISPONIBLE AU BOUT DE 3 ANS :</t>
  </si>
  <si>
    <t>MOYENNE MENSUELLE SUR 3 ANS :</t>
  </si>
  <si>
    <t>TOTAL AVANT DEPART (A+B+C)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</si>
</sst>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&quot;&quot;"/>
    <numFmt numFmtId="165" formatCode="#,##0&quot; €&quot;"/>
  </numFmts>
  <fonts count="13">
    <font>
      <sz val="10"/>
      <name val="Arial"/>
      <family val="2"/>
    </font>
    <font>
      <sz val="10"/>
      <name val="DejaVu Sans"/>
      <family val="2"/>
    </font>
    <font>
      <b/>
      <sz val="18"/>
      <color indexed="14"/>
      <name val="DejaVu Sans"/>
      <family val="2"/>
    </font>
    <font>
      <b/>
      <sz val="10"/>
      <color indexed="14"/>
      <name val="DejaVu Sans"/>
      <family val="2"/>
    </font>
    <font>
      <b/>
      <sz val="12"/>
      <name val="DejaVu Sans"/>
      <family val="2"/>
    </font>
    <font>
      <sz val="10"/>
      <color indexed="10"/>
      <name val="DejaVu Sans"/>
      <family val="2"/>
    </font>
    <font>
      <b/>
      <sz val="10"/>
      <name val="DejaVu Sans"/>
      <family val="2"/>
    </font>
    <font>
      <b/>
      <sz val="12"/>
      <color indexed="9"/>
      <name val="DejaVu Sans"/>
      <family val="2"/>
    </font>
    <font>
      <b/>
      <u val="single"/>
      <sz val="10"/>
      <name val="DejaVu Sans"/>
      <family val="2"/>
    </font>
    <font>
      <u val="single"/>
      <sz val="10"/>
      <color indexed="12"/>
      <name val="Arial"/>
      <family val="2"/>
    </font>
    <font>
      <sz val="10"/>
      <color indexed="12"/>
      <name val="DejaVu Sans"/>
      <family val="2"/>
    </font>
    <font>
      <u val="single"/>
      <sz val="10"/>
      <color indexed="12"/>
      <name val="DejaVu Sans"/>
      <family val="2"/>
    </font>
    <font>
      <sz val="10"/>
      <color indexed="14"/>
      <name val="DejaVu Sans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4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6" fillId="3" borderId="1" xfId="0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/>
    </xf>
    <xf numFmtId="0" fontId="6" fillId="4" borderId="1" xfId="0" applyFont="1" applyFill="1" applyBorder="1" applyAlignment="1">
      <alignment horizontal="left"/>
    </xf>
    <xf numFmtId="165" fontId="6" fillId="4" borderId="1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16" applyNumberFormat="1" applyFont="1" applyFill="1" applyBorder="1" applyAlignment="1" applyProtection="1">
      <alignment horizontal="left"/>
      <protection/>
    </xf>
    <xf numFmtId="165" fontId="1" fillId="0" borderId="0" xfId="0" applyNumberFormat="1" applyFont="1" applyFill="1" applyBorder="1" applyAlignment="1">
      <alignment/>
    </xf>
    <xf numFmtId="0" fontId="11" fillId="0" borderId="6" xfId="16" applyNumberFormat="1" applyFont="1" applyFill="1" applyBorder="1" applyAlignment="1" applyProtection="1">
      <alignment horizontal="left"/>
      <protection/>
    </xf>
    <xf numFmtId="0" fontId="11" fillId="0" borderId="0" xfId="16" applyNumberFormat="1" applyFont="1" applyFill="1" applyBorder="1" applyAlignment="1" applyProtection="1">
      <alignment horizontal="left"/>
      <protection/>
    </xf>
    <xf numFmtId="165" fontId="12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16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</cellXfs>
  <cellStyles count="8">
    <cellStyle name="Normal" xfId="0"/>
    <cellStyle name="cBMilliers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workbookViewId="0" topLeftCell="A1">
      <selection activeCell="E19" sqref="E19"/>
    </sheetView>
  </sheetViews>
  <sheetFormatPr defaultColWidth="11.421875" defaultRowHeight="12.75"/>
  <cols>
    <col min="1" max="1" width="41.57421875" style="1" customWidth="1"/>
    <col min="2" max="2" width="10.57421875" style="1" customWidth="1"/>
    <col min="3" max="4" width="2.28125" style="1" customWidth="1"/>
    <col min="5" max="5" width="46.7109375" style="1" customWidth="1"/>
    <col min="6" max="6" width="11.7109375" style="1" customWidth="1"/>
    <col min="7" max="7" width="4.140625" style="1" customWidth="1"/>
    <col min="8" max="8" width="38.28125" style="1" customWidth="1"/>
    <col min="9" max="9" width="11.7109375" style="1" customWidth="1"/>
    <col min="10" max="10" width="1.421875" style="1" customWidth="1"/>
    <col min="11" max="11" width="2.28125" style="1" customWidth="1"/>
    <col min="12" max="12" width="45.00390625" style="1" customWidth="1"/>
    <col min="13" max="13" width="10.7109375" style="1" customWidth="1"/>
    <col min="14" max="14" width="1.7109375" style="1" customWidth="1"/>
    <col min="15" max="15" width="8.7109375" style="1" customWidth="1"/>
    <col min="16" max="16" width="12.140625" style="1" customWidth="1"/>
    <col min="17" max="17" width="1.8515625" style="1" customWidth="1"/>
    <col min="18" max="16384" width="11.00390625" style="1" customWidth="1"/>
  </cols>
  <sheetData>
    <row r="1" spans="1:9" ht="23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ht="10.5" customHeight="1">
      <c r="A2" s="2"/>
    </row>
    <row r="3" spans="1:17" ht="19.5" customHeight="1">
      <c r="A3" s="50" t="s">
        <v>1</v>
      </c>
      <c r="B3" s="50"/>
      <c r="E3" s="50" t="s">
        <v>2</v>
      </c>
      <c r="F3" s="50"/>
      <c r="G3" s="3"/>
      <c r="H3" s="50" t="s">
        <v>3</v>
      </c>
      <c r="I3" s="50"/>
      <c r="J3" s="4"/>
      <c r="O3" s="4"/>
      <c r="P3" s="4"/>
      <c r="Q3" s="4"/>
    </row>
    <row r="4" spans="7:17" ht="12.75">
      <c r="G4" s="4"/>
      <c r="J4" s="4"/>
      <c r="K4" s="5"/>
      <c r="Q4" s="4"/>
    </row>
    <row r="5" spans="1:17" ht="12.75">
      <c r="A5" s="46" t="s">
        <v>4</v>
      </c>
      <c r="B5" s="46"/>
      <c r="E5" s="46" t="s">
        <v>5</v>
      </c>
      <c r="F5" s="46"/>
      <c r="G5" s="4"/>
      <c r="H5" s="46" t="s">
        <v>6</v>
      </c>
      <c r="I5" s="46"/>
      <c r="J5" s="4"/>
      <c r="K5" s="6"/>
      <c r="Q5" s="4"/>
    </row>
    <row r="6" spans="1:17" ht="12.75">
      <c r="A6" s="7" t="s">
        <v>7</v>
      </c>
      <c r="B6" s="8">
        <v>50000</v>
      </c>
      <c r="E6" s="7" t="s">
        <v>8</v>
      </c>
      <c r="F6" s="8">
        <v>0</v>
      </c>
      <c r="H6" s="9" t="s">
        <v>9</v>
      </c>
      <c r="I6" s="10">
        <v>60000</v>
      </c>
      <c r="J6" s="4"/>
      <c r="K6" s="11"/>
      <c r="Q6" s="4"/>
    </row>
    <row r="7" spans="1:17" ht="12.75">
      <c r="A7" s="7" t="s">
        <v>10</v>
      </c>
      <c r="B7" s="8">
        <v>500</v>
      </c>
      <c r="E7" s="7" t="s">
        <v>11</v>
      </c>
      <c r="F7" s="8">
        <v>1000</v>
      </c>
      <c r="H7" s="12" t="s">
        <v>12</v>
      </c>
      <c r="I7" s="13">
        <v>25000</v>
      </c>
      <c r="J7" s="4"/>
      <c r="K7" s="11"/>
      <c r="Q7" s="4"/>
    </row>
    <row r="8" spans="1:17" ht="12.75">
      <c r="A8" s="14" t="s">
        <v>13</v>
      </c>
      <c r="B8" s="15">
        <f>SUM(B6:B7)</f>
        <v>50500</v>
      </c>
      <c r="E8" s="7" t="s">
        <v>14</v>
      </c>
      <c r="F8" s="8">
        <v>1000</v>
      </c>
      <c r="H8" s="12" t="s">
        <v>15</v>
      </c>
      <c r="I8" s="13">
        <v>10000</v>
      </c>
      <c r="J8" s="4"/>
      <c r="K8" s="11"/>
      <c r="Q8" s="4"/>
    </row>
    <row r="9" spans="5:17" ht="12.75">
      <c r="E9" s="7" t="s">
        <v>16</v>
      </c>
      <c r="F9" s="8">
        <v>300</v>
      </c>
      <c r="H9" s="12" t="s">
        <v>17</v>
      </c>
      <c r="I9" s="13">
        <v>10000</v>
      </c>
      <c r="J9" s="4"/>
      <c r="K9" s="11"/>
      <c r="Q9" s="4"/>
    </row>
    <row r="10" spans="1:17" ht="12.75">
      <c r="A10" s="46" t="s">
        <v>18</v>
      </c>
      <c r="B10" s="46"/>
      <c r="E10" s="7" t="s">
        <v>19</v>
      </c>
      <c r="F10" s="13">
        <v>400</v>
      </c>
      <c r="H10" s="12" t="s">
        <v>20</v>
      </c>
      <c r="I10" s="13">
        <v>10000</v>
      </c>
      <c r="J10" s="4"/>
      <c r="K10" s="11"/>
      <c r="O10" s="16"/>
      <c r="P10" s="11"/>
      <c r="Q10" s="4"/>
    </row>
    <row r="11" spans="1:17" ht="12.75">
      <c r="A11" s="17" t="s">
        <v>21</v>
      </c>
      <c r="B11" s="13">
        <v>500</v>
      </c>
      <c r="E11" s="7" t="s">
        <v>22</v>
      </c>
      <c r="F11" s="13">
        <v>400</v>
      </c>
      <c r="H11" s="12" t="s">
        <v>23</v>
      </c>
      <c r="I11" s="13">
        <v>10000</v>
      </c>
      <c r="J11" s="4"/>
      <c r="K11" s="11"/>
      <c r="O11" s="16"/>
      <c r="P11" s="4"/>
      <c r="Q11" s="4"/>
    </row>
    <row r="12" spans="1:17" ht="12.75">
      <c r="A12" s="7" t="s">
        <v>24</v>
      </c>
      <c r="B12" s="8">
        <v>500</v>
      </c>
      <c r="E12" s="7" t="s">
        <v>25</v>
      </c>
      <c r="F12" s="13">
        <v>200</v>
      </c>
      <c r="H12" s="12" t="s">
        <v>26</v>
      </c>
      <c r="I12" s="13">
        <v>30000</v>
      </c>
      <c r="J12" s="4"/>
      <c r="K12" s="11"/>
      <c r="N12" s="4"/>
      <c r="O12" s="18"/>
      <c r="P12" s="18"/>
      <c r="Q12" s="4"/>
    </row>
    <row r="13" spans="1:17" ht="12.75">
      <c r="A13" s="7" t="s">
        <v>27</v>
      </c>
      <c r="B13" s="8">
        <v>1000</v>
      </c>
      <c r="E13" s="7" t="s">
        <v>28</v>
      </c>
      <c r="F13" s="13">
        <v>200</v>
      </c>
      <c r="H13" s="7"/>
      <c r="I13" s="13"/>
      <c r="J13" s="4"/>
      <c r="N13" s="4"/>
      <c r="O13" s="18"/>
      <c r="P13" s="18"/>
      <c r="Q13" s="4"/>
    </row>
    <row r="14" spans="1:17" ht="12.75">
      <c r="A14" s="7" t="s">
        <v>29</v>
      </c>
      <c r="B14" s="8">
        <v>1000</v>
      </c>
      <c r="E14" s="7" t="s">
        <v>30</v>
      </c>
      <c r="F14" s="13">
        <v>30</v>
      </c>
      <c r="H14" s="7"/>
      <c r="I14" s="13"/>
      <c r="J14" s="4"/>
      <c r="K14" s="4"/>
      <c r="N14" s="4"/>
      <c r="O14" s="18"/>
      <c r="P14" s="18"/>
      <c r="Q14" s="4"/>
    </row>
    <row r="15" spans="1:17" ht="12.75">
      <c r="A15" s="7" t="s">
        <v>31</v>
      </c>
      <c r="B15" s="8">
        <v>300</v>
      </c>
      <c r="E15" s="7" t="s">
        <v>32</v>
      </c>
      <c r="F15" s="13">
        <v>45</v>
      </c>
      <c r="H15" s="7"/>
      <c r="I15" s="13"/>
      <c r="J15" s="4"/>
      <c r="K15" s="4"/>
      <c r="N15" s="4"/>
      <c r="O15" s="18"/>
      <c r="P15" s="18"/>
      <c r="Q15" s="4"/>
    </row>
    <row r="16" spans="1:17" ht="12.75">
      <c r="A16" s="7" t="s">
        <v>33</v>
      </c>
      <c r="B16" s="8">
        <v>300</v>
      </c>
      <c r="E16" s="7"/>
      <c r="F16" s="13"/>
      <c r="H16" s="7"/>
      <c r="I16" s="13"/>
      <c r="J16" s="4"/>
      <c r="K16" s="4"/>
      <c r="N16" s="4"/>
      <c r="O16" s="18"/>
      <c r="P16" s="18"/>
      <c r="Q16" s="4"/>
    </row>
    <row r="17" spans="1:17" ht="12.75">
      <c r="A17" s="7" t="s">
        <v>34</v>
      </c>
      <c r="B17" s="8">
        <v>300</v>
      </c>
      <c r="E17" s="7"/>
      <c r="F17" s="13"/>
      <c r="H17" s="7"/>
      <c r="I17" s="13"/>
      <c r="J17" s="4"/>
      <c r="K17" s="4"/>
      <c r="N17" s="4"/>
      <c r="O17" s="18"/>
      <c r="P17" s="18"/>
      <c r="Q17" s="4"/>
    </row>
    <row r="18" spans="1:17" ht="12.75">
      <c r="A18" s="7" t="s">
        <v>35</v>
      </c>
      <c r="B18" s="8">
        <v>500</v>
      </c>
      <c r="E18" s="7"/>
      <c r="F18" s="13"/>
      <c r="H18" s="7"/>
      <c r="I18" s="13"/>
      <c r="J18" s="4"/>
      <c r="K18" s="4"/>
      <c r="N18" s="4"/>
      <c r="O18" s="18"/>
      <c r="P18" s="18"/>
      <c r="Q18" s="4"/>
    </row>
    <row r="19" spans="1:17" ht="12.75">
      <c r="A19" s="7" t="s">
        <v>36</v>
      </c>
      <c r="B19" s="8">
        <v>300</v>
      </c>
      <c r="E19" s="7"/>
      <c r="F19" s="13"/>
      <c r="G19" s="4"/>
      <c r="H19" s="7"/>
      <c r="I19" s="13"/>
      <c r="J19" s="4"/>
      <c r="K19" s="4"/>
      <c r="N19" s="4"/>
      <c r="O19" s="18"/>
      <c r="P19" s="18"/>
      <c r="Q19" s="4"/>
    </row>
    <row r="20" spans="1:17" ht="12.75">
      <c r="A20" s="7" t="s">
        <v>37</v>
      </c>
      <c r="B20" s="8">
        <v>500</v>
      </c>
      <c r="E20" s="19" t="s">
        <v>38</v>
      </c>
      <c r="F20" s="20">
        <f>SUM(F6:F19)</f>
        <v>3575</v>
      </c>
      <c r="H20" s="19" t="s">
        <v>39</v>
      </c>
      <c r="I20" s="20">
        <f>SUM(I6:I19)</f>
        <v>155000</v>
      </c>
      <c r="J20" s="4"/>
      <c r="K20" s="4"/>
      <c r="N20" s="4"/>
      <c r="O20" s="18"/>
      <c r="P20" s="18"/>
      <c r="Q20" s="4"/>
    </row>
    <row r="21" spans="1:17" ht="12.75">
      <c r="A21" s="7" t="s">
        <v>40</v>
      </c>
      <c r="B21" s="8">
        <v>500</v>
      </c>
      <c r="G21" s="21"/>
      <c r="N21" s="4"/>
      <c r="O21" s="18"/>
      <c r="P21" s="18"/>
      <c r="Q21" s="4"/>
    </row>
    <row r="22" spans="1:17" ht="12.75">
      <c r="A22" s="7" t="s">
        <v>41</v>
      </c>
      <c r="B22" s="8">
        <v>500</v>
      </c>
      <c r="E22" s="46" t="s">
        <v>42</v>
      </c>
      <c r="F22" s="46"/>
      <c r="G22" s="21"/>
      <c r="H22" s="22" t="s">
        <v>43</v>
      </c>
      <c r="I22" s="23">
        <f>15300+6300</f>
        <v>21600</v>
      </c>
      <c r="N22" s="4"/>
      <c r="O22" s="18"/>
      <c r="P22" s="18"/>
      <c r="Q22" s="4"/>
    </row>
    <row r="23" spans="1:17" ht="12.75">
      <c r="A23" s="7" t="s">
        <v>44</v>
      </c>
      <c r="B23" s="8">
        <v>500</v>
      </c>
      <c r="E23" s="7" t="s">
        <v>45</v>
      </c>
      <c r="F23" s="8">
        <f>4*60</f>
        <v>240</v>
      </c>
      <c r="G23" s="4"/>
      <c r="H23" s="22" t="s">
        <v>46</v>
      </c>
      <c r="I23" s="23">
        <f>F40-I22-I29</f>
        <v>61305</v>
      </c>
      <c r="N23" s="18"/>
      <c r="O23" s="18"/>
      <c r="P23" s="18"/>
      <c r="Q23" s="4"/>
    </row>
    <row r="24" spans="1:17" ht="12.75">
      <c r="A24" s="7" t="s">
        <v>47</v>
      </c>
      <c r="B24" s="8">
        <v>1000</v>
      </c>
      <c r="C24" s="4"/>
      <c r="D24" s="4"/>
      <c r="E24" s="7" t="s">
        <v>48</v>
      </c>
      <c r="F24" s="8">
        <v>100</v>
      </c>
      <c r="G24" s="4"/>
      <c r="H24" s="22" t="s">
        <v>49</v>
      </c>
      <c r="I24" s="23">
        <f>F40-I22-I29-I30</f>
        <v>49210</v>
      </c>
      <c r="N24" s="18"/>
      <c r="O24" s="18"/>
      <c r="P24" s="18"/>
      <c r="Q24" s="4"/>
    </row>
    <row r="25" spans="1:17" ht="12.75">
      <c r="A25" s="7" t="s">
        <v>50</v>
      </c>
      <c r="B25" s="8">
        <v>500</v>
      </c>
      <c r="E25" s="7" t="s">
        <v>51</v>
      </c>
      <c r="F25" s="13">
        <v>300</v>
      </c>
      <c r="H25" s="22" t="s">
        <v>52</v>
      </c>
      <c r="I25" s="23">
        <f>F40-I22-I29-I30-I31</f>
        <v>37115</v>
      </c>
      <c r="N25" s="18"/>
      <c r="O25" s="18"/>
      <c r="P25" s="18"/>
      <c r="Q25" s="4"/>
    </row>
    <row r="26" spans="1:16" ht="12.75">
      <c r="A26" s="7" t="s">
        <v>53</v>
      </c>
      <c r="B26" s="8">
        <v>500</v>
      </c>
      <c r="E26" s="7" t="s">
        <v>54</v>
      </c>
      <c r="F26" s="13">
        <v>50</v>
      </c>
      <c r="H26" s="22"/>
      <c r="I26" s="23"/>
      <c r="N26" s="18"/>
      <c r="O26" s="18"/>
      <c r="P26" s="18"/>
    </row>
    <row r="27" spans="1:16" ht="12.75">
      <c r="A27" s="7"/>
      <c r="B27" s="8"/>
      <c r="E27" s="7" t="s">
        <v>55</v>
      </c>
      <c r="F27" s="13">
        <v>20</v>
      </c>
      <c r="H27"/>
      <c r="I27"/>
      <c r="N27" s="18"/>
      <c r="O27" s="18"/>
      <c r="P27" s="18"/>
    </row>
    <row r="28" spans="1:16" ht="12.75">
      <c r="A28" s="7"/>
      <c r="B28" s="8"/>
      <c r="E28" s="7"/>
      <c r="F28" s="13"/>
      <c r="H28" s="47" t="s">
        <v>56</v>
      </c>
      <c r="I28" s="47"/>
      <c r="N28" s="18"/>
      <c r="O28" s="18"/>
      <c r="P28" s="18"/>
    </row>
    <row r="29" spans="1:16" ht="12.75">
      <c r="A29" s="7"/>
      <c r="B29" s="8"/>
      <c r="E29" s="7"/>
      <c r="F29" s="13"/>
      <c r="H29" s="24" t="s">
        <v>57</v>
      </c>
      <c r="I29" s="8">
        <f>I38</f>
        <v>12095</v>
      </c>
      <c r="N29" s="18"/>
      <c r="O29" s="18"/>
      <c r="P29" s="18"/>
    </row>
    <row r="30" spans="1:16" ht="12.75">
      <c r="A30" s="25"/>
      <c r="B30" s="26"/>
      <c r="E30" s="7"/>
      <c r="F30" s="13"/>
      <c r="H30" s="24" t="s">
        <v>58</v>
      </c>
      <c r="I30" s="13">
        <f>I38</f>
        <v>12095</v>
      </c>
      <c r="N30" s="18"/>
      <c r="O30" s="18"/>
      <c r="P30" s="18"/>
    </row>
    <row r="31" spans="1:16" ht="12.75">
      <c r="A31" s="14" t="s">
        <v>59</v>
      </c>
      <c r="B31" s="15">
        <f>SUM(B11:B30)</f>
        <v>8700</v>
      </c>
      <c r="E31" s="7"/>
      <c r="F31" s="13"/>
      <c r="H31" s="24" t="s">
        <v>60</v>
      </c>
      <c r="I31" s="8">
        <f>I38</f>
        <v>12095</v>
      </c>
      <c r="N31" s="18"/>
      <c r="O31" s="18"/>
      <c r="P31" s="18"/>
    </row>
    <row r="32" spans="5:16" ht="12.75">
      <c r="E32" s="19" t="s">
        <v>61</v>
      </c>
      <c r="F32" s="20">
        <f>SUM(F23:F31)</f>
        <v>710</v>
      </c>
      <c r="H32" s="19" t="s">
        <v>62</v>
      </c>
      <c r="I32" s="20">
        <f>SUM(I27:I31)</f>
        <v>36285</v>
      </c>
      <c r="N32" s="18"/>
      <c r="O32" s="18"/>
      <c r="P32" s="18"/>
    </row>
    <row r="33" spans="1:16" ht="12.75">
      <c r="A33" s="46" t="s">
        <v>63</v>
      </c>
      <c r="B33" s="46"/>
      <c r="N33" s="18"/>
      <c r="O33" s="18"/>
      <c r="P33" s="18"/>
    </row>
    <row r="34" spans="1:16" ht="12.75">
      <c r="A34" s="7" t="s">
        <v>64</v>
      </c>
      <c r="B34" s="8">
        <v>800</v>
      </c>
      <c r="L34" s="27"/>
      <c r="M34" s="18"/>
      <c r="N34" s="18"/>
      <c r="O34" s="18"/>
      <c r="P34" s="18"/>
    </row>
    <row r="35" spans="1:16" ht="15.75">
      <c r="A35" s="7" t="s">
        <v>65</v>
      </c>
      <c r="B35" s="8"/>
      <c r="D35" s="48" t="s">
        <v>66</v>
      </c>
      <c r="E35" s="48"/>
      <c r="F35" s="48"/>
      <c r="G35" s="48"/>
      <c r="H35" s="48"/>
      <c r="I35" s="48"/>
      <c r="J35" s="48"/>
      <c r="L35" s="27"/>
      <c r="M35" s="18"/>
      <c r="N35" s="18"/>
      <c r="O35" s="18"/>
      <c r="P35" s="18"/>
    </row>
    <row r="36" spans="1:16" ht="12.75">
      <c r="A36" s="7" t="s">
        <v>67</v>
      </c>
      <c r="B36" s="8">
        <v>0</v>
      </c>
      <c r="D36" s="28"/>
      <c r="E36" s="29" t="s">
        <v>68</v>
      </c>
      <c r="F36" s="30">
        <f>I20</f>
        <v>155000</v>
      </c>
      <c r="H36" s="29" t="s">
        <v>69</v>
      </c>
      <c r="I36" s="30">
        <f>F32*12</f>
        <v>8520</v>
      </c>
      <c r="J36" s="31"/>
      <c r="L36" s="27"/>
      <c r="M36" s="18"/>
      <c r="N36" s="18"/>
      <c r="O36" s="18"/>
      <c r="P36" s="18"/>
    </row>
    <row r="37" spans="1:16" ht="12.75">
      <c r="A37" s="7" t="s">
        <v>70</v>
      </c>
      <c r="B37" s="8">
        <v>0</v>
      </c>
      <c r="D37" s="28"/>
      <c r="H37" s="32"/>
      <c r="I37" s="33"/>
      <c r="J37" s="31"/>
      <c r="L37" s="27"/>
      <c r="M37" s="18"/>
      <c r="N37" s="18"/>
      <c r="O37" s="18"/>
      <c r="P37" s="18"/>
    </row>
    <row r="38" spans="1:16" ht="12.75">
      <c r="A38" s="7" t="s">
        <v>71</v>
      </c>
      <c r="B38" s="8">
        <v>0</v>
      </c>
      <c r="D38" s="28"/>
      <c r="E38" s="29" t="s">
        <v>72</v>
      </c>
      <c r="F38" s="30">
        <f>B44</f>
        <v>60000</v>
      </c>
      <c r="H38" s="29" t="s">
        <v>73</v>
      </c>
      <c r="I38" s="30">
        <f>I36+F20</f>
        <v>12095</v>
      </c>
      <c r="J38" s="31"/>
      <c r="L38" s="34"/>
      <c r="N38" s="18"/>
      <c r="O38" s="18"/>
      <c r="P38" s="18"/>
    </row>
    <row r="39" spans="1:16" ht="12.75">
      <c r="A39" s="7"/>
      <c r="B39" s="8"/>
      <c r="D39" s="28"/>
      <c r="H39" s="32"/>
      <c r="I39" s="33"/>
      <c r="J39" s="31"/>
      <c r="L39" s="35"/>
      <c r="M39" s="36"/>
      <c r="N39" s="18"/>
      <c r="O39" s="18"/>
      <c r="P39" s="18"/>
    </row>
    <row r="40" spans="1:16" ht="12.75">
      <c r="A40" s="7"/>
      <c r="B40" s="8"/>
      <c r="D40" s="28"/>
      <c r="E40" s="29" t="s">
        <v>74</v>
      </c>
      <c r="F40" s="30">
        <f>F36-F38</f>
        <v>95000</v>
      </c>
      <c r="H40" s="29" t="s">
        <v>75</v>
      </c>
      <c r="I40" s="30">
        <f>I38*3</f>
        <v>36285</v>
      </c>
      <c r="J40" s="37"/>
      <c r="K40" s="38"/>
      <c r="L40" s="35"/>
      <c r="M40" s="36"/>
      <c r="N40" s="18"/>
      <c r="O40" s="18"/>
      <c r="P40" s="18"/>
    </row>
    <row r="41" spans="1:16" ht="12.75">
      <c r="A41" s="7"/>
      <c r="B41" s="8"/>
      <c r="D41" s="28"/>
      <c r="H41" s="32"/>
      <c r="I41" s="33"/>
      <c r="J41" s="37"/>
      <c r="K41" s="38"/>
      <c r="L41" s="35"/>
      <c r="M41" s="36"/>
      <c r="N41" s="18"/>
      <c r="O41" s="18"/>
      <c r="P41" s="18"/>
    </row>
    <row r="42" spans="1:16" ht="12.75">
      <c r="A42" s="14" t="s">
        <v>76</v>
      </c>
      <c r="B42" s="15">
        <f>SUM(B34:B41)</f>
        <v>800</v>
      </c>
      <c r="D42" s="28"/>
      <c r="E42" s="29" t="s">
        <v>77</v>
      </c>
      <c r="F42" s="30">
        <f>F40-I32</f>
        <v>58715</v>
      </c>
      <c r="H42" s="29" t="s">
        <v>78</v>
      </c>
      <c r="I42" s="30">
        <f>I40/36</f>
        <v>1007.9166666666666</v>
      </c>
      <c r="J42" s="31"/>
      <c r="L42" s="35"/>
      <c r="M42" s="36"/>
      <c r="N42" s="39"/>
      <c r="O42" s="39"/>
      <c r="P42" s="39"/>
    </row>
    <row r="43" spans="4:15" ht="12.75">
      <c r="D43" s="40"/>
      <c r="E43" s="41"/>
      <c r="F43" s="41"/>
      <c r="G43" s="41"/>
      <c r="H43" s="41"/>
      <c r="I43" s="41"/>
      <c r="J43" s="42"/>
      <c r="K43" s="38"/>
      <c r="L43" s="35"/>
      <c r="M43" s="36"/>
      <c r="N43" s="18"/>
      <c r="O43" s="18"/>
    </row>
    <row r="44" spans="1:16" ht="12.75">
      <c r="A44" s="19" t="s">
        <v>79</v>
      </c>
      <c r="B44" s="20">
        <f>B8+B31+B42</f>
        <v>60000</v>
      </c>
      <c r="K44" s="43"/>
      <c r="L44" s="35"/>
      <c r="M44" s="36"/>
      <c r="N44" s="18"/>
      <c r="O44" s="18"/>
      <c r="P44" s="18"/>
    </row>
    <row r="45" spans="11:16" ht="12.75">
      <c r="K45" s="38"/>
      <c r="N45" s="18"/>
      <c r="O45" s="18"/>
      <c r="P45" s="18"/>
    </row>
    <row r="46" spans="11:16" ht="12.75">
      <c r="K46" s="38"/>
      <c r="N46" s="18"/>
      <c r="O46" s="18"/>
      <c r="P46" s="18"/>
    </row>
    <row r="47" spans="11:16" ht="12.75">
      <c r="K47" s="44"/>
      <c r="N47" s="18"/>
      <c r="O47" s="18"/>
      <c r="P47" s="18"/>
    </row>
    <row r="48" spans="11:16" ht="12.75">
      <c r="K48" s="44"/>
      <c r="N48" s="18"/>
      <c r="O48" s="18"/>
      <c r="P48" s="18"/>
    </row>
    <row r="49" ht="12.75">
      <c r="P49" s="18"/>
    </row>
    <row r="50" spans="14:16" ht="12.75">
      <c r="N50" s="18"/>
      <c r="O50" s="18"/>
      <c r="P50" s="18"/>
    </row>
    <row r="51" spans="15:16" ht="12.75">
      <c r="O51" s="18"/>
      <c r="P51" s="18"/>
    </row>
    <row r="54" ht="12.75">
      <c r="K54" s="45"/>
    </row>
  </sheetData>
  <sheetProtection/>
  <mergeCells count="12">
    <mergeCell ref="A1:I1"/>
    <mergeCell ref="A3:B3"/>
    <mergeCell ref="E3:F3"/>
    <mergeCell ref="H3:I3"/>
    <mergeCell ref="A5:B5"/>
    <mergeCell ref="E5:F5"/>
    <mergeCell ref="H5:I5"/>
    <mergeCell ref="A10:B10"/>
    <mergeCell ref="E22:F22"/>
    <mergeCell ref="H28:I28"/>
    <mergeCell ref="A33:B33"/>
    <mergeCell ref="D35:J35"/>
  </mergeCells>
  <printOptions/>
  <pageMargins left="0.5513888888888889" right="0.5513888888888889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marnold</cp:lastModifiedBy>
  <dcterms:created xsi:type="dcterms:W3CDTF">2011-03-23T13:36:06Z</dcterms:created>
  <dcterms:modified xsi:type="dcterms:W3CDTF">2011-03-23T13:36:06Z</dcterms:modified>
  <cp:category/>
  <cp:version/>
  <cp:contentType/>
  <cp:contentStatus/>
</cp:coreProperties>
</file>