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7480" tabRatio="500" activeTab="1"/>
  </bookViews>
  <sheets>
    <sheet name="Projet Parcours en Mer" sheetId="1" r:id="rId1"/>
    <sheet name="Journal Parcours en Mer" sheetId="5" r:id="rId2"/>
    <sheet name="Feuil5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5" l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F9" i="5"/>
  <c r="F8" i="5"/>
  <c r="F7" i="5"/>
  <c r="F6" i="5"/>
  <c r="G5" i="5"/>
  <c r="F5" i="5"/>
  <c r="F10" i="5"/>
  <c r="F11" i="5"/>
  <c r="F12" i="5"/>
  <c r="F13" i="5"/>
  <c r="F14" i="5"/>
  <c r="F55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15" i="5"/>
  <c r="F16" i="5"/>
  <c r="F17" i="5"/>
  <c r="F18" i="5"/>
  <c r="F19" i="5"/>
  <c r="F20" i="5"/>
  <c r="F21" i="5"/>
  <c r="F22" i="5"/>
  <c r="F23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K55" i="5"/>
  <c r="J55" i="5"/>
  <c r="I55" i="5"/>
  <c r="K54" i="5"/>
  <c r="J54" i="5"/>
  <c r="I54" i="5"/>
  <c r="K53" i="5"/>
  <c r="J53" i="5"/>
  <c r="I53" i="5"/>
  <c r="K52" i="5"/>
  <c r="J52" i="5"/>
  <c r="I52" i="5"/>
  <c r="K51" i="5"/>
  <c r="J51" i="5"/>
  <c r="I51" i="5"/>
  <c r="K50" i="5"/>
  <c r="J50" i="5"/>
  <c r="I50" i="5"/>
  <c r="K49" i="5"/>
  <c r="J49" i="5"/>
  <c r="I49" i="5"/>
  <c r="K48" i="5"/>
  <c r="J48" i="5"/>
  <c r="I48" i="5"/>
  <c r="K47" i="5"/>
  <c r="J47" i="5"/>
  <c r="I47" i="5"/>
  <c r="K46" i="5"/>
  <c r="J46" i="5"/>
  <c r="I46" i="5"/>
  <c r="K45" i="5"/>
  <c r="J45" i="5"/>
  <c r="I45" i="5"/>
  <c r="K44" i="5"/>
  <c r="J44" i="5"/>
  <c r="I44" i="5"/>
  <c r="K43" i="5"/>
  <c r="J43" i="5"/>
  <c r="I43" i="5"/>
  <c r="K42" i="5"/>
  <c r="J42" i="5"/>
  <c r="I42" i="5"/>
  <c r="K41" i="5"/>
  <c r="J41" i="5"/>
  <c r="I41" i="5"/>
  <c r="K40" i="5"/>
  <c r="J40" i="5"/>
  <c r="I40" i="5"/>
  <c r="K39" i="5"/>
  <c r="J39" i="5"/>
  <c r="I39" i="5"/>
  <c r="K38" i="5"/>
  <c r="J38" i="5"/>
  <c r="I38" i="5"/>
  <c r="K37" i="5"/>
  <c r="J37" i="5"/>
  <c r="I37" i="5"/>
  <c r="K36" i="5"/>
  <c r="J36" i="5"/>
  <c r="I36" i="5"/>
  <c r="K35" i="5"/>
  <c r="J35" i="5"/>
  <c r="I35" i="5"/>
  <c r="K34" i="5"/>
  <c r="J34" i="5"/>
  <c r="I34" i="5"/>
  <c r="K33" i="5"/>
  <c r="J33" i="5"/>
  <c r="I33" i="5"/>
  <c r="K32" i="5"/>
  <c r="J32" i="5"/>
  <c r="I32" i="5"/>
  <c r="K31" i="5"/>
  <c r="J31" i="5"/>
  <c r="I31" i="5"/>
  <c r="K30" i="5"/>
  <c r="J30" i="5"/>
  <c r="I30" i="5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4" i="5"/>
  <c r="J24" i="5"/>
  <c r="I24" i="5"/>
  <c r="K23" i="5"/>
  <c r="J23" i="5"/>
  <c r="I23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I9" i="5"/>
  <c r="J9" i="5"/>
  <c r="K9" i="5"/>
  <c r="I8" i="5"/>
  <c r="J8" i="5"/>
  <c r="K8" i="5"/>
  <c r="I7" i="5"/>
  <c r="J7" i="5"/>
  <c r="K7" i="5"/>
  <c r="I6" i="5"/>
  <c r="J6" i="5"/>
  <c r="K6" i="5"/>
  <c r="J5" i="5"/>
  <c r="K5" i="5"/>
  <c r="I5" i="5"/>
  <c r="L1" i="5"/>
  <c r="D1" i="5"/>
  <c r="I1" i="5"/>
  <c r="H1" i="5"/>
  <c r="G1" i="5"/>
  <c r="F1" i="5"/>
  <c r="C1" i="5"/>
  <c r="E1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6" i="5"/>
  <c r="A5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U8" i="5"/>
  <c r="T8" i="5"/>
  <c r="S8" i="5"/>
  <c r="R8" i="5"/>
  <c r="Q8" i="5"/>
  <c r="P8" i="5"/>
  <c r="O8" i="5"/>
  <c r="U7" i="5"/>
  <c r="T7" i="5"/>
  <c r="S7" i="5"/>
  <c r="R7" i="5"/>
  <c r="Q7" i="5"/>
  <c r="P7" i="5"/>
  <c r="O7" i="5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0" i="1"/>
  <c r="F11" i="1"/>
  <c r="F12" i="1"/>
  <c r="F1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F9" i="1"/>
  <c r="F8" i="1"/>
  <c r="F7" i="1"/>
  <c r="F6" i="1"/>
  <c r="F5" i="1"/>
  <c r="H54" i="1"/>
  <c r="L51" i="1"/>
  <c r="K51" i="1"/>
  <c r="J51" i="1"/>
  <c r="I51" i="1"/>
  <c r="H51" i="1"/>
  <c r="G51" i="1"/>
  <c r="L50" i="1"/>
  <c r="K50" i="1"/>
  <c r="J50" i="1"/>
  <c r="I50" i="1"/>
  <c r="H50" i="1"/>
  <c r="G50" i="1"/>
  <c r="L49" i="1"/>
  <c r="K49" i="1"/>
  <c r="J49" i="1"/>
  <c r="I49" i="1"/>
  <c r="H49" i="1"/>
  <c r="G49" i="1"/>
  <c r="L48" i="1"/>
  <c r="K48" i="1"/>
  <c r="J48" i="1"/>
  <c r="I48" i="1"/>
  <c r="H48" i="1"/>
  <c r="G48" i="1"/>
  <c r="L47" i="1"/>
  <c r="K47" i="1"/>
  <c r="J47" i="1"/>
  <c r="I47" i="1"/>
  <c r="H47" i="1"/>
  <c r="G47" i="1"/>
  <c r="L46" i="1"/>
  <c r="K46" i="1"/>
  <c r="J46" i="1"/>
  <c r="I46" i="1"/>
  <c r="H46" i="1"/>
  <c r="G46" i="1"/>
  <c r="L45" i="1"/>
  <c r="K45" i="1"/>
  <c r="J45" i="1"/>
  <c r="I45" i="1"/>
  <c r="H45" i="1"/>
  <c r="G45" i="1"/>
  <c r="L44" i="1"/>
  <c r="K44" i="1"/>
  <c r="J44" i="1"/>
  <c r="I44" i="1"/>
  <c r="H44" i="1"/>
  <c r="G44" i="1"/>
  <c r="L43" i="1"/>
  <c r="K43" i="1"/>
  <c r="J43" i="1"/>
  <c r="I43" i="1"/>
  <c r="H43" i="1"/>
  <c r="G43" i="1"/>
  <c r="L42" i="1"/>
  <c r="K42" i="1"/>
  <c r="J42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L13" i="1"/>
  <c r="K13" i="1"/>
  <c r="J13" i="1"/>
  <c r="I13" i="1"/>
  <c r="H13" i="1"/>
  <c r="G13" i="1"/>
  <c r="I12" i="1"/>
  <c r="L12" i="1"/>
  <c r="K12" i="1"/>
  <c r="J12" i="1"/>
  <c r="H12" i="1"/>
  <c r="G12" i="1"/>
  <c r="L11" i="1"/>
  <c r="K11" i="1"/>
  <c r="J11" i="1"/>
  <c r="I11" i="1"/>
  <c r="H11" i="1"/>
  <c r="G11" i="1"/>
  <c r="I10" i="1"/>
  <c r="L10" i="1"/>
  <c r="K10" i="1"/>
  <c r="J10" i="1"/>
  <c r="H10" i="1"/>
  <c r="G10" i="1"/>
  <c r="I9" i="1"/>
  <c r="L9" i="1"/>
  <c r="K9" i="1"/>
  <c r="J9" i="1"/>
  <c r="H9" i="1"/>
  <c r="G9" i="1"/>
  <c r="U8" i="1"/>
  <c r="T8" i="1"/>
  <c r="S8" i="1"/>
  <c r="R8" i="1"/>
  <c r="Q8" i="1"/>
  <c r="P8" i="1"/>
  <c r="O8" i="1"/>
  <c r="I8" i="1"/>
  <c r="L8" i="1"/>
  <c r="K8" i="1"/>
  <c r="J8" i="1"/>
  <c r="H8" i="1"/>
  <c r="G8" i="1"/>
  <c r="U7" i="1"/>
  <c r="T7" i="1"/>
  <c r="S7" i="1"/>
  <c r="R7" i="1"/>
  <c r="Q7" i="1"/>
  <c r="P7" i="1"/>
  <c r="O7" i="1"/>
  <c r="I7" i="1"/>
  <c r="L7" i="1"/>
  <c r="K7" i="1"/>
  <c r="J7" i="1"/>
  <c r="H7" i="1"/>
  <c r="G7" i="1"/>
  <c r="I6" i="1"/>
  <c r="L6" i="1"/>
  <c r="K6" i="1"/>
  <c r="J6" i="1"/>
  <c r="H6" i="1"/>
  <c r="G6" i="1"/>
  <c r="I5" i="1"/>
  <c r="L5" i="1"/>
  <c r="K5" i="1"/>
  <c r="J5" i="1"/>
  <c r="H5" i="1"/>
  <c r="G5" i="1"/>
  <c r="D1" i="1"/>
  <c r="H1" i="1"/>
  <c r="E1" i="1"/>
  <c r="I1" i="1"/>
  <c r="L1" i="1"/>
  <c r="K1" i="1"/>
  <c r="J1" i="1"/>
  <c r="G1" i="1"/>
</calcChain>
</file>

<file path=xl/sharedStrings.xml><?xml version="1.0" encoding="utf-8"?>
<sst xmlns="http://schemas.openxmlformats.org/spreadsheetml/2006/main" count="51" uniqueCount="27">
  <si>
    <t>CUMULS &amp; MOYENNES</t>
  </si>
  <si>
    <t>Étapes</t>
  </si>
  <si>
    <t>Durée des étapes</t>
  </si>
  <si>
    <t>Concarneau - Audierne</t>
  </si>
  <si>
    <t>Entrées</t>
  </si>
  <si>
    <t>Résultats</t>
  </si>
  <si>
    <t>Audierne - Camaret</t>
  </si>
  <si>
    <t>valeur décimale</t>
  </si>
  <si>
    <t>valeur sexagésimale</t>
  </si>
  <si>
    <t>Camaret - Aber Wrach</t>
  </si>
  <si>
    <t>longitude</t>
  </si>
  <si>
    <t>Aber Wrach - Roscoff</t>
  </si>
  <si>
    <t>latitude</t>
  </si>
  <si>
    <t>Roscoff - Tréguier</t>
  </si>
  <si>
    <t>Mot de passe genekelly</t>
  </si>
  <si>
    <t>jj/mm/aa hh:mm</t>
  </si>
  <si>
    <t>format</t>
  </si>
  <si>
    <t>décimal</t>
  </si>
  <si>
    <t>Durée prévue</t>
  </si>
  <si>
    <t>Date &amp; heure de départ</t>
  </si>
  <si>
    <t>Longueur parcours en Milles nautiques</t>
  </si>
  <si>
    <t>Vitesse cible en noeuds</t>
  </si>
  <si>
    <t>Prévision date &amp; heure d'arrivée</t>
  </si>
  <si>
    <t>Date &amp; heure d'arrivée</t>
  </si>
  <si>
    <t>Temps passé</t>
  </si>
  <si>
    <t>Vitesse Réelle en noeuds</t>
  </si>
  <si>
    <t>CUMULS &amp; MOYENNES EN NAVIGATION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</si>
</sst>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[$€-40C]"/>
    <numFmt numFmtId="165" formatCode="h:mm;@"/>
    <numFmt numFmtId="172" formatCode="[$-40C]d\-mmm;@"/>
    <numFmt numFmtId="176" formatCode="0.000000"/>
    <numFmt numFmtId="177" formatCode="0.000000000"/>
    <numFmt numFmtId="178" formatCode="#,##0.0000000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Lucida Calligraphy"/>
    </font>
    <font>
      <sz val="10"/>
      <name val="Lucida Handwriting"/>
    </font>
    <font>
      <b/>
      <sz val="10"/>
      <name val="Arial"/>
      <family val="2"/>
    </font>
    <font>
      <sz val="10"/>
      <color indexed="30"/>
      <name val="Arial"/>
      <family val="2"/>
    </font>
    <font>
      <sz val="10"/>
      <color theme="0" tint="-0.34998626667073579"/>
      <name val="Arial"/>
    </font>
    <font>
      <sz val="10"/>
      <name val="Times New Roman"/>
      <family val="1"/>
    </font>
    <font>
      <sz val="10"/>
      <color theme="1"/>
      <name val="Calibri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FF0000"/>
      <name val="Lucida Calligraphy"/>
    </font>
    <font>
      <b/>
      <i/>
      <sz val="12"/>
      <name val="Lucida Calligraphy"/>
    </font>
    <font>
      <b/>
      <i/>
      <sz val="10"/>
      <name val="Lucida Calligraphy"/>
    </font>
    <font>
      <i/>
      <sz val="10"/>
      <color theme="0" tint="-0.249977111117893"/>
      <name val="Arial"/>
    </font>
    <font>
      <b/>
      <sz val="12"/>
      <name val="Calibri"/>
      <scheme val="minor"/>
    </font>
    <font>
      <sz val="11"/>
      <name val="Calibri"/>
      <family val="2"/>
      <scheme val="minor"/>
    </font>
    <font>
      <sz val="8"/>
      <color theme="1"/>
      <name val="Calibri"/>
      <scheme val="minor"/>
    </font>
    <font>
      <i/>
      <sz val="9"/>
      <name val="Calibri"/>
      <scheme val="minor"/>
    </font>
    <font>
      <i/>
      <sz val="9"/>
      <color theme="0" tint="-0.34998626667073579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</fills>
  <borders count="3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88">
    <xf numFmtId="0" fontId="0" fillId="0" borderId="0"/>
    <xf numFmtId="0" fontId="2" fillId="0" borderId="0"/>
    <xf numFmtId="0" fontId="3" fillId="0" borderId="0"/>
    <xf numFmtId="0" fontId="11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2" applyFont="1" applyFill="1" applyBorder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vertical="center"/>
    </xf>
    <xf numFmtId="1" fontId="5" fillId="0" borderId="0" xfId="1" applyNumberFormat="1" applyFont="1" applyAlignment="1" applyProtection="1">
      <alignment vertical="center"/>
    </xf>
    <xf numFmtId="2" fontId="5" fillId="0" borderId="0" xfId="1" applyNumberFormat="1" applyFont="1" applyAlignment="1" applyProtection="1">
      <alignment vertical="center"/>
    </xf>
    <xf numFmtId="0" fontId="2" fillId="0" borderId="0" xfId="1" applyBorder="1" applyAlignment="1" applyProtection="1">
      <alignment horizontal="center" vertical="center"/>
    </xf>
    <xf numFmtId="0" fontId="2" fillId="0" borderId="0" xfId="1" applyNumberFormat="1" applyBorder="1" applyAlignment="1" applyProtection="1">
      <alignment horizontal="center" vertical="center"/>
    </xf>
    <xf numFmtId="0" fontId="2" fillId="0" borderId="0" xfId="1" applyNumberFormat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NumberFormat="1" applyAlignment="1" applyProtection="1">
      <alignment vertical="center"/>
    </xf>
    <xf numFmtId="0" fontId="3" fillId="0" borderId="0" xfId="2" applyProtection="1"/>
    <xf numFmtId="0" fontId="8" fillId="4" borderId="10" xfId="2" applyFont="1" applyFill="1" applyBorder="1" applyAlignment="1" applyProtection="1">
      <alignment horizontal="center"/>
    </xf>
    <xf numFmtId="0" fontId="3" fillId="0" borderId="4" xfId="2" applyFont="1" applyBorder="1" applyAlignment="1" applyProtection="1">
      <alignment vertical="center"/>
      <protection locked="0"/>
    </xf>
    <xf numFmtId="2" fontId="7" fillId="3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left" vertical="center"/>
      <protection locked="0"/>
    </xf>
    <xf numFmtId="0" fontId="8" fillId="0" borderId="13" xfId="2" applyFont="1" applyBorder="1" applyAlignment="1" applyProtection="1">
      <alignment horizontal="right"/>
    </xf>
    <xf numFmtId="0" fontId="3" fillId="0" borderId="16" xfId="2" applyNumberFormat="1" applyBorder="1" applyAlignment="1" applyProtection="1">
      <alignment horizontal="right"/>
    </xf>
    <xf numFmtId="0" fontId="3" fillId="0" borderId="17" xfId="2" applyNumberFormat="1" applyBorder="1" applyAlignment="1" applyProtection="1">
      <alignment horizontal="right"/>
    </xf>
    <xf numFmtId="0" fontId="3" fillId="0" borderId="18" xfId="2" applyNumberFormat="1" applyBorder="1" applyAlignment="1" applyProtection="1">
      <alignment horizontal="right"/>
    </xf>
    <xf numFmtId="0" fontId="3" fillId="0" borderId="17" xfId="2" applyBorder="1" applyProtection="1"/>
    <xf numFmtId="0" fontId="10" fillId="0" borderId="19" xfId="2" applyFont="1" applyBorder="1" applyProtection="1"/>
    <xf numFmtId="0" fontId="10" fillId="0" borderId="20" xfId="2" applyFont="1" applyBorder="1" applyProtection="1"/>
    <xf numFmtId="0" fontId="10" fillId="0" borderId="21" xfId="2" applyFont="1" applyBorder="1" applyProtection="1"/>
    <xf numFmtId="0" fontId="2" fillId="0" borderId="0" xfId="1" applyBorder="1" applyAlignment="1" applyProtection="1">
      <alignment vertical="center"/>
    </xf>
    <xf numFmtId="0" fontId="8" fillId="0" borderId="0" xfId="2" applyFont="1" applyAlignment="1" applyProtection="1">
      <alignment horizontal="right"/>
    </xf>
    <xf numFmtId="0" fontId="3" fillId="0" borderId="23" xfId="2" applyNumberFormat="1" applyBorder="1" applyAlignment="1" applyProtection="1">
      <alignment horizontal="right"/>
    </xf>
    <xf numFmtId="0" fontId="3" fillId="0" borderId="24" xfId="2" applyNumberFormat="1" applyBorder="1" applyAlignment="1" applyProtection="1">
      <alignment horizontal="right"/>
    </xf>
    <xf numFmtId="0" fontId="3" fillId="0" borderId="25" xfId="2" applyNumberFormat="1" applyBorder="1" applyAlignment="1" applyProtection="1">
      <alignment horizontal="right"/>
    </xf>
    <xf numFmtId="0" fontId="3" fillId="0" borderId="24" xfId="2" applyBorder="1" applyProtection="1"/>
    <xf numFmtId="0" fontId="10" fillId="0" borderId="26" xfId="2" applyFont="1" applyBorder="1" applyProtection="1"/>
    <xf numFmtId="0" fontId="10" fillId="0" borderId="27" xfId="2" applyFont="1" applyBorder="1" applyProtection="1"/>
    <xf numFmtId="0" fontId="10" fillId="0" borderId="28" xfId="2" applyFont="1" applyBorder="1" applyProtection="1"/>
    <xf numFmtId="2" fontId="7" fillId="6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NumberFormat="1" applyProtection="1"/>
    <xf numFmtId="0" fontId="11" fillId="0" borderId="0" xfId="2" applyFont="1" applyBorder="1" applyAlignment="1" applyProtection="1">
      <alignment horizontal="right" wrapText="1"/>
    </xf>
    <xf numFmtId="0" fontId="11" fillId="0" borderId="0" xfId="2" applyNumberFormat="1" applyFont="1" applyBorder="1" applyAlignment="1" applyProtection="1">
      <alignment horizontal="right" wrapText="1"/>
    </xf>
    <xf numFmtId="0" fontId="3" fillId="0" borderId="0" xfId="2" applyNumberFormat="1" applyAlignment="1" applyProtection="1">
      <alignment horizontal="right"/>
    </xf>
    <xf numFmtId="0" fontId="3" fillId="0" borderId="4" xfId="2" applyFont="1" applyFill="1" applyBorder="1" applyAlignment="1" applyProtection="1">
      <alignment vertical="center"/>
      <protection locked="0"/>
    </xf>
    <xf numFmtId="0" fontId="2" fillId="0" borderId="4" xfId="1" applyBorder="1" applyAlignment="1" applyProtection="1">
      <alignment vertical="center"/>
      <protection locked="0"/>
    </xf>
    <xf numFmtId="0" fontId="2" fillId="0" borderId="7" xfId="1" applyBorder="1" applyAlignment="1" applyProtection="1">
      <alignment vertical="center"/>
      <protection locked="0"/>
    </xf>
    <xf numFmtId="2" fontId="12" fillId="0" borderId="0" xfId="1" applyNumberFormat="1" applyFont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165" fontId="3" fillId="0" borderId="6" xfId="2" applyNumberFormat="1" applyFont="1" applyFill="1" applyBorder="1" applyAlignment="1" applyProtection="1">
      <alignment horizontal="right" vertical="center"/>
    </xf>
    <xf numFmtId="0" fontId="9" fillId="4" borderId="15" xfId="2" applyFont="1" applyFill="1" applyBorder="1" applyAlignment="1" applyProtection="1">
      <alignment horizontal="center"/>
    </xf>
    <xf numFmtId="0" fontId="9" fillId="4" borderId="22" xfId="2" applyFont="1" applyFill="1" applyBorder="1" applyAlignment="1" applyProtection="1">
      <alignment horizontal="center"/>
    </xf>
    <xf numFmtId="165" fontId="3" fillId="0" borderId="9" xfId="2" applyNumberFormat="1" applyFont="1" applyFill="1" applyBorder="1" applyAlignment="1" applyProtection="1">
      <alignment horizontal="right" vertical="center"/>
    </xf>
    <xf numFmtId="0" fontId="8" fillId="0" borderId="10" xfId="2" applyNumberFormat="1" applyFont="1" applyBorder="1" applyAlignment="1" applyProtection="1">
      <alignment horizontal="center"/>
    </xf>
    <xf numFmtId="0" fontId="8" fillId="0" borderId="0" xfId="2" applyNumberFormat="1" applyFont="1" applyBorder="1" applyAlignment="1" applyProtection="1">
      <alignment horizontal="center"/>
    </xf>
    <xf numFmtId="0" fontId="8" fillId="0" borderId="11" xfId="2" applyNumberFormat="1" applyFont="1" applyBorder="1" applyAlignment="1" applyProtection="1">
      <alignment horizontal="center"/>
    </xf>
    <xf numFmtId="0" fontId="8" fillId="0" borderId="12" xfId="2" applyNumberFormat="1" applyFont="1" applyBorder="1" applyAlignment="1" applyProtection="1">
      <alignment horizontal="center"/>
    </xf>
    <xf numFmtId="0" fontId="8" fillId="0" borderId="13" xfId="2" applyNumberFormat="1" applyFont="1" applyBorder="1" applyAlignment="1" applyProtection="1">
      <alignment horizontal="center"/>
    </xf>
    <xf numFmtId="0" fontId="8" fillId="0" borderId="14" xfId="2" applyNumberFormat="1" applyFont="1" applyBorder="1" applyAlignment="1" applyProtection="1">
      <alignment horizontal="center"/>
    </xf>
    <xf numFmtId="0" fontId="3" fillId="0" borderId="0" xfId="2" applyAlignment="1" applyProtection="1">
      <alignment horizontal="center"/>
    </xf>
    <xf numFmtId="0" fontId="2" fillId="0" borderId="0" xfId="1" applyAlignment="1" applyProtection="1">
      <alignment horizontal="center" vertical="center"/>
    </xf>
    <xf numFmtId="2" fontId="16" fillId="0" borderId="2" xfId="1" applyNumberFormat="1" applyFont="1" applyFill="1" applyBorder="1" applyAlignment="1" applyProtection="1">
      <alignment horizontal="center" vertical="center" wrapText="1"/>
    </xf>
    <xf numFmtId="21" fontId="16" fillId="0" borderId="2" xfId="1" applyNumberFormat="1" applyFont="1" applyFill="1" applyBorder="1" applyAlignment="1" applyProtection="1">
      <alignment horizontal="center" vertical="center" wrapText="1"/>
    </xf>
    <xf numFmtId="2" fontId="16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/>
    </xf>
    <xf numFmtId="1" fontId="3" fillId="0" borderId="0" xfId="2" applyNumberFormat="1" applyFont="1" applyFill="1" applyBorder="1" applyAlignment="1" applyProtection="1">
      <alignment vertical="center"/>
    </xf>
    <xf numFmtId="1" fontId="21" fillId="0" borderId="0" xfId="1" applyNumberFormat="1" applyFont="1" applyAlignment="1" applyProtection="1">
      <alignment vertical="center"/>
    </xf>
    <xf numFmtId="2" fontId="21" fillId="0" borderId="0" xfId="1" applyNumberFormat="1" applyFont="1" applyAlignment="1" applyProtection="1">
      <alignment vertical="center"/>
    </xf>
    <xf numFmtId="0" fontId="21" fillId="0" borderId="0" xfId="1" applyFont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2" fontId="20" fillId="0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164" fontId="19" fillId="0" borderId="1" xfId="2" applyNumberFormat="1" applyFont="1" applyFill="1" applyBorder="1" applyAlignment="1" applyProtection="1">
      <alignment horizontal="center" vertical="center"/>
    </xf>
    <xf numFmtId="164" fontId="19" fillId="0" borderId="2" xfId="2" applyNumberFormat="1" applyFont="1" applyFill="1" applyBorder="1" applyAlignment="1" applyProtection="1">
      <alignment horizontal="center" vertical="center" wrapText="1"/>
    </xf>
    <xf numFmtId="2" fontId="19" fillId="0" borderId="2" xfId="2" applyNumberFormat="1" applyFont="1" applyFill="1" applyBorder="1" applyAlignment="1" applyProtection="1">
      <alignment horizontal="center" vertical="center" wrapText="1"/>
    </xf>
    <xf numFmtId="164" fontId="19" fillId="0" borderId="3" xfId="2" applyNumberFormat="1" applyFont="1" applyFill="1" applyBorder="1" applyAlignment="1" applyProtection="1">
      <alignment horizontal="center" vertical="center" wrapText="1"/>
    </xf>
    <xf numFmtId="22" fontId="3" fillId="0" borderId="5" xfId="2" applyNumberFormat="1" applyFont="1" applyBorder="1" applyAlignment="1" applyProtection="1">
      <alignment horizontal="center" vertical="center"/>
      <protection locked="0"/>
    </xf>
    <xf numFmtId="22" fontId="3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1" applyBorder="1" applyAlignment="1" applyProtection="1">
      <alignment vertical="center"/>
      <protection locked="0"/>
    </xf>
    <xf numFmtId="2" fontId="12" fillId="0" borderId="5" xfId="1" applyNumberFormat="1" applyFont="1" applyBorder="1" applyAlignment="1" applyProtection="1">
      <alignment vertical="center"/>
    </xf>
    <xf numFmtId="2" fontId="12" fillId="0" borderId="8" xfId="1" applyNumberFormat="1" applyFont="1" applyBorder="1" applyAlignment="1" applyProtection="1">
      <alignment vertical="center"/>
    </xf>
    <xf numFmtId="0" fontId="22" fillId="0" borderId="0" xfId="1" applyFont="1" applyAlignment="1" applyProtection="1">
      <alignment horizontal="center" vertical="center"/>
    </xf>
    <xf numFmtId="0" fontId="22" fillId="0" borderId="31" xfId="1" applyFont="1" applyBorder="1" applyAlignment="1" applyProtection="1">
      <alignment horizontal="center" vertical="center"/>
    </xf>
    <xf numFmtId="0" fontId="22" fillId="0" borderId="30" xfId="1" applyFont="1" applyBorder="1" applyAlignment="1" applyProtection="1">
      <alignment horizontal="center" vertical="center"/>
    </xf>
    <xf numFmtId="164" fontId="17" fillId="0" borderId="1" xfId="2" applyNumberFormat="1" applyFont="1" applyFill="1" applyBorder="1" applyAlignment="1" applyProtection="1">
      <alignment horizontal="center" vertical="center" wrapText="1"/>
    </xf>
    <xf numFmtId="2" fontId="18" fillId="0" borderId="2" xfId="2" applyNumberFormat="1" applyFont="1" applyFill="1" applyBorder="1" applyAlignment="1" applyProtection="1">
      <alignment horizontal="center" vertical="center" wrapText="1"/>
    </xf>
    <xf numFmtId="2" fontId="6" fillId="2" borderId="5" xfId="2" applyNumberFormat="1" applyFont="1" applyFill="1" applyBorder="1" applyAlignment="1" applyProtection="1">
      <alignment horizontal="center" vertical="center"/>
      <protection locked="0"/>
    </xf>
    <xf numFmtId="2" fontId="6" fillId="5" borderId="5" xfId="1" applyNumberFormat="1" applyFont="1" applyFill="1" applyBorder="1" applyAlignment="1" applyProtection="1">
      <alignment horizontal="center" vertical="center"/>
      <protection locked="0"/>
    </xf>
    <xf numFmtId="2" fontId="12" fillId="0" borderId="0" xfId="1" applyNumberFormat="1" applyFont="1" applyAlignment="1" applyProtection="1">
      <alignment horizontal="center" vertical="center"/>
    </xf>
    <xf numFmtId="2" fontId="7" fillId="3" borderId="5" xfId="2" applyNumberFormat="1" applyFont="1" applyFill="1" applyBorder="1" applyAlignment="1" applyProtection="1">
      <alignment horizontal="center" vertical="center"/>
    </xf>
    <xf numFmtId="22" fontId="7" fillId="3" borderId="5" xfId="2" applyNumberFormat="1" applyFont="1" applyFill="1" applyBorder="1" applyAlignment="1" applyProtection="1">
      <alignment horizontal="center" vertical="center"/>
    </xf>
    <xf numFmtId="2" fontId="7" fillId="6" borderId="5" xfId="1" applyNumberFormat="1" applyFont="1" applyFill="1" applyBorder="1" applyAlignment="1" applyProtection="1">
      <alignment horizontal="center" vertical="center"/>
    </xf>
    <xf numFmtId="2" fontId="12" fillId="0" borderId="5" xfId="1" applyNumberFormat="1" applyFont="1" applyBorder="1" applyAlignment="1" applyProtection="1">
      <alignment horizontal="center" vertical="center"/>
      <protection locked="0"/>
    </xf>
    <xf numFmtId="2" fontId="12" fillId="0" borderId="5" xfId="1" applyNumberFormat="1" applyFont="1" applyBorder="1" applyAlignment="1" applyProtection="1">
      <alignment vertical="center"/>
      <protection locked="0"/>
    </xf>
    <xf numFmtId="0" fontId="2" fillId="0" borderId="8" xfId="1" applyBorder="1" applyAlignment="1" applyProtection="1">
      <alignment vertical="center"/>
      <protection locked="0"/>
    </xf>
    <xf numFmtId="2" fontId="12" fillId="0" borderId="8" xfId="1" applyNumberFormat="1" applyFont="1" applyBorder="1" applyAlignment="1" applyProtection="1">
      <alignment horizontal="center" vertical="center"/>
      <protection locked="0"/>
    </xf>
    <xf numFmtId="2" fontId="12" fillId="0" borderId="8" xfId="1" applyNumberFormat="1" applyFont="1" applyBorder="1" applyAlignment="1" applyProtection="1">
      <alignment vertical="center"/>
      <protection locked="0"/>
    </xf>
    <xf numFmtId="0" fontId="23" fillId="0" borderId="8" xfId="2" applyFont="1" applyFill="1" applyBorder="1" applyAlignment="1" applyProtection="1">
      <alignment horizontal="center" vertical="center"/>
    </xf>
    <xf numFmtId="2" fontId="23" fillId="0" borderId="8" xfId="1" applyNumberFormat="1" applyFont="1" applyFill="1" applyBorder="1" applyAlignment="1" applyProtection="1">
      <alignment horizontal="center" vertical="center"/>
    </xf>
    <xf numFmtId="0" fontId="23" fillId="0" borderId="9" xfId="1" applyFont="1" applyBorder="1" applyAlignment="1" applyProtection="1">
      <alignment horizontal="center" vertical="center"/>
    </xf>
    <xf numFmtId="0" fontId="23" fillId="0" borderId="29" xfId="2" applyFont="1" applyFill="1" applyBorder="1" applyAlignment="1" applyProtection="1">
      <alignment horizontal="right" vertical="center"/>
    </xf>
    <xf numFmtId="2" fontId="16" fillId="0" borderId="2" xfId="1" applyNumberFormat="1" applyFont="1" applyFill="1" applyBorder="1" applyAlignment="1" applyProtection="1">
      <alignment horizontal="center" vertical="center" wrapText="1"/>
    </xf>
    <xf numFmtId="172" fontId="3" fillId="0" borderId="5" xfId="2" applyNumberFormat="1" applyFont="1" applyBorder="1" applyAlignment="1" applyProtection="1">
      <alignment horizontal="center" vertical="center"/>
      <protection locked="0"/>
    </xf>
    <xf numFmtId="172" fontId="3" fillId="0" borderId="5" xfId="2" applyNumberFormat="1" applyFont="1" applyFill="1" applyBorder="1" applyAlignment="1" applyProtection="1">
      <alignment horizontal="center" vertical="center"/>
      <protection locked="0"/>
    </xf>
    <xf numFmtId="0" fontId="10" fillId="0" borderId="19" xfId="2" applyFont="1" applyBorder="1" applyAlignment="1" applyProtection="1">
      <alignment vertical="center"/>
    </xf>
    <xf numFmtId="0" fontId="3" fillId="0" borderId="0" xfId="2" applyAlignment="1" applyProtection="1">
      <alignment vertical="center"/>
    </xf>
    <xf numFmtId="0" fontId="8" fillId="4" borderId="10" xfId="2" applyFont="1" applyFill="1" applyBorder="1" applyAlignment="1" applyProtection="1">
      <alignment horizontal="center" vertical="center"/>
    </xf>
    <xf numFmtId="0" fontId="8" fillId="0" borderId="10" xfId="2" applyNumberFormat="1" applyFont="1" applyBorder="1" applyAlignment="1" applyProtection="1">
      <alignment horizontal="center" vertical="center"/>
    </xf>
    <xf numFmtId="0" fontId="8" fillId="0" borderId="0" xfId="2" applyNumberFormat="1" applyFont="1" applyBorder="1" applyAlignment="1" applyProtection="1">
      <alignment horizontal="center" vertical="center"/>
    </xf>
    <xf numFmtId="0" fontId="8" fillId="0" borderId="11" xfId="2" applyNumberFormat="1" applyFont="1" applyBorder="1" applyAlignment="1" applyProtection="1">
      <alignment horizontal="center" vertical="center"/>
    </xf>
    <xf numFmtId="0" fontId="8" fillId="0" borderId="12" xfId="2" applyNumberFormat="1" applyFont="1" applyBorder="1" applyAlignment="1" applyProtection="1">
      <alignment horizontal="center" vertical="center"/>
    </xf>
    <xf numFmtId="0" fontId="8" fillId="0" borderId="13" xfId="2" applyNumberFormat="1" applyFont="1" applyBorder="1" applyAlignment="1" applyProtection="1">
      <alignment horizontal="center" vertical="center"/>
    </xf>
    <xf numFmtId="0" fontId="8" fillId="0" borderId="14" xfId="2" applyNumberFormat="1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right" vertical="center"/>
    </xf>
    <xf numFmtId="0" fontId="9" fillId="4" borderId="15" xfId="2" applyFont="1" applyFill="1" applyBorder="1" applyAlignment="1" applyProtection="1">
      <alignment horizontal="center" vertical="center"/>
    </xf>
    <xf numFmtId="0" fontId="3" fillId="0" borderId="16" xfId="2" applyNumberFormat="1" applyBorder="1" applyAlignment="1" applyProtection="1">
      <alignment horizontal="right" vertical="center"/>
    </xf>
    <xf numFmtId="0" fontId="3" fillId="0" borderId="17" xfId="2" applyNumberFormat="1" applyBorder="1" applyAlignment="1" applyProtection="1">
      <alignment horizontal="right" vertical="center"/>
    </xf>
    <xf numFmtId="0" fontId="3" fillId="0" borderId="18" xfId="2" applyNumberFormat="1" applyBorder="1" applyAlignment="1" applyProtection="1">
      <alignment horizontal="right" vertical="center"/>
    </xf>
    <xf numFmtId="0" fontId="3" fillId="0" borderId="17" xfId="2" applyBorder="1" applyAlignment="1" applyProtection="1">
      <alignment vertical="center"/>
    </xf>
    <xf numFmtId="0" fontId="10" fillId="0" borderId="20" xfId="2" applyFont="1" applyBorder="1" applyAlignment="1" applyProtection="1">
      <alignment vertical="center"/>
    </xf>
    <xf numFmtId="0" fontId="10" fillId="0" borderId="21" xfId="2" applyFont="1" applyBorder="1" applyAlignment="1" applyProtection="1">
      <alignment vertical="center"/>
    </xf>
    <xf numFmtId="0" fontId="8" fillId="0" borderId="0" xfId="2" applyFont="1" applyAlignment="1" applyProtection="1">
      <alignment horizontal="right" vertical="center"/>
    </xf>
    <xf numFmtId="0" fontId="9" fillId="4" borderId="22" xfId="2" applyFont="1" applyFill="1" applyBorder="1" applyAlignment="1" applyProtection="1">
      <alignment horizontal="center" vertical="center"/>
    </xf>
    <xf numFmtId="0" fontId="3" fillId="0" borderId="23" xfId="2" applyNumberFormat="1" applyBorder="1" applyAlignment="1" applyProtection="1">
      <alignment horizontal="right" vertical="center"/>
    </xf>
    <xf numFmtId="0" fontId="3" fillId="0" borderId="24" xfId="2" applyNumberFormat="1" applyBorder="1" applyAlignment="1" applyProtection="1">
      <alignment horizontal="right" vertical="center"/>
    </xf>
    <xf numFmtId="0" fontId="3" fillId="0" borderId="25" xfId="2" applyNumberFormat="1" applyBorder="1" applyAlignment="1" applyProtection="1">
      <alignment horizontal="right" vertical="center"/>
    </xf>
    <xf numFmtId="0" fontId="3" fillId="0" borderId="24" xfId="2" applyBorder="1" applyAlignment="1" applyProtection="1">
      <alignment vertical="center"/>
    </xf>
    <xf numFmtId="0" fontId="10" fillId="0" borderId="26" xfId="2" applyFont="1" applyBorder="1" applyAlignment="1" applyProtection="1">
      <alignment vertical="center"/>
    </xf>
    <xf numFmtId="0" fontId="10" fillId="0" borderId="27" xfId="2" applyFont="1" applyBorder="1" applyAlignment="1" applyProtection="1">
      <alignment vertical="center"/>
    </xf>
    <xf numFmtId="0" fontId="10" fillId="0" borderId="28" xfId="2" applyFont="1" applyBorder="1" applyAlignment="1" applyProtection="1">
      <alignment vertical="center"/>
    </xf>
    <xf numFmtId="0" fontId="3" fillId="0" borderId="0" xfId="2" applyNumberFormat="1" applyAlignment="1" applyProtection="1">
      <alignment vertical="center"/>
    </xf>
    <xf numFmtId="0" fontId="11" fillId="0" borderId="0" xfId="2" applyFont="1" applyBorder="1" applyAlignment="1" applyProtection="1">
      <alignment horizontal="right" vertical="center" wrapText="1"/>
    </xf>
    <xf numFmtId="0" fontId="3" fillId="0" borderId="0" xfId="2" applyNumberFormat="1" applyAlignment="1" applyProtection="1">
      <alignment horizontal="right" vertical="center"/>
    </xf>
    <xf numFmtId="0" fontId="22" fillId="0" borderId="0" xfId="1" applyFont="1" applyBorder="1" applyAlignment="1" applyProtection="1">
      <alignment horizontal="center" vertical="center"/>
    </xf>
    <xf numFmtId="2" fontId="6" fillId="2" borderId="8" xfId="2" applyNumberFormat="1" applyFont="1" applyFill="1" applyBorder="1" applyAlignment="1" applyProtection="1">
      <alignment horizontal="center" vertical="center"/>
      <protection locked="0"/>
    </xf>
    <xf numFmtId="0" fontId="22" fillId="0" borderId="31" xfId="1" applyFont="1" applyFill="1" applyBorder="1" applyAlignment="1" applyProtection="1">
      <alignment horizontal="center" vertical="center"/>
    </xf>
    <xf numFmtId="0" fontId="3" fillId="0" borderId="0" xfId="2" applyFill="1" applyAlignment="1" applyProtection="1">
      <alignment vertical="center"/>
    </xf>
    <xf numFmtId="0" fontId="11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21" fontId="16" fillId="0" borderId="3" xfId="1" applyNumberFormat="1" applyFont="1" applyFill="1" applyBorder="1" applyAlignment="1" applyProtection="1">
      <alignment horizontal="center" vertical="center" wrapText="1"/>
    </xf>
    <xf numFmtId="164" fontId="19" fillId="0" borderId="4" xfId="2" applyNumberFormat="1" applyFont="1" applyFill="1" applyBorder="1" applyAlignment="1" applyProtection="1">
      <alignment horizontal="center" vertical="center"/>
    </xf>
    <xf numFmtId="164" fontId="19" fillId="0" borderId="5" xfId="2" applyNumberFormat="1" applyFont="1" applyFill="1" applyBorder="1" applyAlignment="1" applyProtection="1">
      <alignment horizontal="center" vertical="center" wrapText="1"/>
    </xf>
    <xf numFmtId="2" fontId="19" fillId="0" borderId="5" xfId="2" applyNumberFormat="1" applyFont="1" applyFill="1" applyBorder="1" applyAlignment="1" applyProtection="1">
      <alignment horizontal="center" vertical="center" wrapText="1"/>
    </xf>
    <xf numFmtId="178" fontId="19" fillId="0" borderId="5" xfId="2" applyNumberFormat="1" applyFont="1" applyFill="1" applyBorder="1" applyAlignment="1" applyProtection="1">
      <alignment horizontal="center" vertical="center" wrapText="1"/>
    </xf>
    <xf numFmtId="2" fontId="10" fillId="0" borderId="6" xfId="2" applyNumberFormat="1" applyFont="1" applyBorder="1" applyAlignment="1" applyProtection="1">
      <alignment horizontal="center" vertical="center"/>
    </xf>
    <xf numFmtId="172" fontId="3" fillId="0" borderId="5" xfId="2" applyNumberFormat="1" applyFont="1" applyFill="1" applyBorder="1" applyAlignment="1" applyProtection="1">
      <alignment horizontal="left" vertical="center"/>
      <protection locked="0"/>
    </xf>
    <xf numFmtId="22" fontId="3" fillId="0" borderId="5" xfId="2" applyNumberFormat="1" applyFont="1" applyFill="1" applyBorder="1" applyAlignment="1" applyProtection="1">
      <alignment horizontal="left" vertical="center"/>
      <protection locked="0"/>
    </xf>
    <xf numFmtId="0" fontId="3" fillId="0" borderId="5" xfId="2" applyFont="1" applyFill="1" applyBorder="1" applyAlignment="1" applyProtection="1">
      <alignment vertical="center"/>
      <protection locked="0"/>
    </xf>
    <xf numFmtId="22" fontId="23" fillId="0" borderId="8" xfId="2" applyNumberFormat="1" applyFont="1" applyFill="1" applyBorder="1" applyAlignment="1" applyProtection="1">
      <alignment horizontal="center" vertical="center"/>
    </xf>
    <xf numFmtId="2" fontId="23" fillId="0" borderId="8" xfId="2" applyNumberFormat="1" applyFont="1" applyFill="1" applyBorder="1" applyAlignment="1" applyProtection="1">
      <alignment horizontal="center" vertical="center"/>
    </xf>
    <xf numFmtId="22" fontId="24" fillId="0" borderId="8" xfId="2" applyNumberFormat="1" applyFont="1" applyFill="1" applyBorder="1" applyAlignment="1" applyProtection="1">
      <alignment horizontal="center" vertical="center"/>
    </xf>
    <xf numFmtId="176" fontId="3" fillId="0" borderId="5" xfId="2" applyNumberFormat="1" applyFont="1" applyBorder="1" applyAlignment="1" applyProtection="1">
      <alignment horizontal="center" vertical="center"/>
    </xf>
    <xf numFmtId="177" fontId="3" fillId="0" borderId="5" xfId="2" applyNumberFormat="1" applyFont="1" applyBorder="1" applyAlignment="1" applyProtection="1">
      <alignment horizontal="center" vertical="center"/>
    </xf>
    <xf numFmtId="177" fontId="3" fillId="0" borderId="5" xfId="2" applyNumberFormat="1" applyFont="1" applyFill="1" applyBorder="1" applyAlignment="1" applyProtection="1">
      <alignment horizontal="center" vertical="center"/>
    </xf>
    <xf numFmtId="177" fontId="3" fillId="0" borderId="4" xfId="2" applyNumberFormat="1" applyFont="1" applyFill="1" applyBorder="1" applyAlignment="1" applyProtection="1">
      <alignment horizontal="center" vertical="center"/>
    </xf>
    <xf numFmtId="177" fontId="3" fillId="0" borderId="5" xfId="2" applyNumberFormat="1" applyBorder="1" applyAlignment="1" applyProtection="1">
      <alignment horizontal="center" vertical="center"/>
    </xf>
    <xf numFmtId="177" fontId="3" fillId="0" borderId="4" xfId="2" applyNumberFormat="1" applyFont="1" applyBorder="1" applyAlignment="1" applyProtection="1">
      <alignment horizontal="center" vertical="center"/>
    </xf>
    <xf numFmtId="177" fontId="2" fillId="0" borderId="5" xfId="1" applyNumberFormat="1" applyBorder="1" applyAlignment="1" applyProtection="1">
      <alignment horizontal="center" vertical="center"/>
    </xf>
    <xf numFmtId="177" fontId="2" fillId="0" borderId="4" xfId="1" applyNumberFormat="1" applyBorder="1" applyAlignment="1" applyProtection="1">
      <alignment horizontal="center" vertical="center"/>
    </xf>
    <xf numFmtId="177" fontId="2" fillId="0" borderId="8" xfId="1" applyNumberFormat="1" applyBorder="1" applyAlignment="1" applyProtection="1">
      <alignment horizontal="center" vertical="center"/>
    </xf>
    <xf numFmtId="176" fontId="3" fillId="0" borderId="8" xfId="2" applyNumberFormat="1" applyFont="1" applyBorder="1" applyAlignment="1" applyProtection="1">
      <alignment horizontal="center" vertical="center"/>
    </xf>
    <xf numFmtId="2" fontId="10" fillId="0" borderId="9" xfId="2" applyNumberFormat="1" applyFont="1" applyBorder="1" applyAlignment="1" applyProtection="1">
      <alignment horizontal="center" vertical="center"/>
    </xf>
    <xf numFmtId="0" fontId="8" fillId="0" borderId="5" xfId="2" applyNumberFormat="1" applyFont="1" applyBorder="1" applyAlignment="1" applyProtection="1">
      <alignment vertical="center"/>
      <protection locked="0"/>
    </xf>
    <xf numFmtId="0" fontId="3" fillId="0" borderId="5" xfId="2" applyNumberFormat="1" applyBorder="1" applyAlignment="1" applyProtection="1">
      <alignment horizontal="right" vertical="center"/>
      <protection locked="0"/>
    </xf>
  </cellXfs>
  <cellStyles count="288"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Normal" xfId="0" builtinId="0"/>
    <cellStyle name="Normal 2" xfId="2"/>
    <cellStyle name="Normal 2 2" xfId="3"/>
    <cellStyle name="Normal 2 3" xfId="4"/>
    <cellStyle name="Normal 2 3 2" xfId="1"/>
    <cellStyle name="Normal 2 4" xfId="5"/>
    <cellStyle name="Normal 3" xfId="6"/>
    <cellStyle name="Normal 3 2" xfId="7"/>
    <cellStyle name="Normal 4" xfId="8"/>
    <cellStyle name="Normal 5" xfId="9"/>
    <cellStyle name="Normal 5 2" xfId="10"/>
    <cellStyle name="Normal 5 2 2" xfId="11"/>
    <cellStyle name="Normal 6" xfId="12"/>
    <cellStyle name="Pourcentage 2" xfId="13"/>
  </cellStyles>
  <dxfs count="5">
    <dxf>
      <font>
        <strike val="0"/>
        <color theme="0" tint="-0.14999847407452621"/>
      </font>
      <fill>
        <patternFill patternType="none">
          <fgColor indexed="64"/>
          <bgColor auto="1"/>
        </patternFill>
      </fill>
    </dxf>
    <dxf>
      <font>
        <strike val="0"/>
        <color theme="0" tint="-0.14999847407452621"/>
      </font>
      <fill>
        <patternFill patternType="none">
          <fgColor indexed="64"/>
          <bgColor auto="1"/>
        </patternFill>
      </fill>
    </dxf>
    <dxf>
      <font>
        <strike val="0"/>
        <color theme="0" tint="-0.14999847407452621"/>
      </font>
      <fill>
        <patternFill patternType="none">
          <fgColor indexed="64"/>
          <bgColor auto="1"/>
        </patternFill>
      </fill>
    </dxf>
    <dxf>
      <font>
        <b val="0"/>
        <i/>
        <strike val="0"/>
        <color theme="0" tint="-0.14999847407452621"/>
      </font>
      <fill>
        <patternFill patternType="none">
          <fgColor indexed="64"/>
          <bgColor auto="1"/>
        </patternFill>
      </fill>
    </dxf>
    <dxf>
      <font>
        <strike val="0"/>
        <color theme="0" tint="-0.1499984740745262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zoomScale="150" zoomScaleNormal="150" zoomScalePageLayoutView="150" workbookViewId="0">
      <selection sqref="A1:XFD1048576"/>
    </sheetView>
  </sheetViews>
  <sheetFormatPr baseColWidth="10" defaultColWidth="11.5" defaultRowHeight="14" x14ac:dyDescent="0"/>
  <cols>
    <col min="1" max="1" width="3.1640625" style="77" customWidth="1"/>
    <col min="2" max="2" width="28.33203125" style="8" customWidth="1"/>
    <col min="3" max="3" width="20.1640625" style="8" customWidth="1"/>
    <col min="4" max="4" width="16.5" style="84" customWidth="1"/>
    <col min="5" max="5" width="16.5" style="41" customWidth="1"/>
    <col min="6" max="6" width="18" style="41" customWidth="1"/>
    <col min="7" max="7" width="21.5" style="44" customWidth="1"/>
    <col min="8" max="8" width="12.1640625" style="9" hidden="1" customWidth="1"/>
    <col min="9" max="9" width="6.5" style="9" hidden="1" customWidth="1"/>
    <col min="10" max="10" width="7.6640625" style="8" hidden="1" customWidth="1"/>
    <col min="11" max="11" width="8.83203125" style="8" hidden="1" customWidth="1"/>
    <col min="12" max="12" width="10" style="8" hidden="1" customWidth="1"/>
    <col min="13" max="13" width="8.83203125" style="8" bestFit="1" customWidth="1"/>
    <col min="14" max="14" width="13.83203125" style="8" bestFit="1" customWidth="1"/>
    <col min="15" max="17" width="6.6640625" style="10" customWidth="1"/>
    <col min="18" max="22" width="9.5" style="8" customWidth="1"/>
    <col min="23" max="16384" width="11.5" style="8"/>
  </cols>
  <sheetData>
    <row r="1" spans="1:22" ht="18" customHeight="1">
      <c r="B1" s="96" t="s">
        <v>0</v>
      </c>
      <c r="C1" s="93"/>
      <c r="D1" s="94">
        <f>IF(SUM(D5:D51)&gt;0,SUM(D5:D51),"")</f>
        <v>167</v>
      </c>
      <c r="E1" s="94">
        <f>D1/H1</f>
        <v>5.5</v>
      </c>
      <c r="F1" s="94"/>
      <c r="G1" s="95" t="str">
        <f>IF(AND(NOT(ISBLANK(D1)),NOT(ISBLANK(E1))),RIGHT(I1,2)&amp;" J : "&amp;RIGHT(J1,2)&amp;" H : "&amp;RIGHT(K1,2)&amp;" ' "&amp;LEFT(L1,5)&amp;" ""","")</f>
        <v>1 J : 6 H : 21 ' 49,09 "</v>
      </c>
      <c r="H1" s="60">
        <f>SUM(H5:H51)/3600</f>
        <v>30.363636363636363</v>
      </c>
      <c r="I1" s="61">
        <f>IF(AND(NOT(ISBLANK(D1)),NOT(ISBLANK(E1))),ROUNDDOWN(MOD((D1/E1)*3600/(24*3600),24),0),"")</f>
        <v>1</v>
      </c>
      <c r="J1" s="62">
        <f>IF(AND(NOT(ISBLANK(D1)),NOT(ISBLANK(E1))),ROUNDDOWN(((MOD((D1/E1)*3600/(24*3600),24)-I1)*24*3600)/3600,0),"")</f>
        <v>6</v>
      </c>
      <c r="K1" s="62">
        <f>IF(AND(NOT(ISBLANK(D1)),NOT(ISBLANK(E1))),ROUNDDOWN(((((MOD((D1/E1)*3600/(24*3600),24)-I1)*24*3600)/3600-ROUNDDOWN(((MOD((D1/E1)*3600/(24*3600),24)-I1)*24*3600)/3600,0))*3600)/60,0),"")</f>
        <v>21</v>
      </c>
      <c r="L1" s="63">
        <f>IF(AND(NOT(ISBLANK(D1)),NOT(ISBLANK(E1))),(((((MOD((D1/E1)*3600/(24*3600),24)-I1)*24*3600)/3600-ROUNDDOWN(((MOD((D1/E1)*3600/(24*3600),24)-I1)*24*3600)/3600,0))*3600)/60-ROUNDDOWN(((((MOD((D1/E1)*3600/(24*3600),24)-I1)*24*3600)/3600-ROUNDDOWN(((MOD((D1/E1)*3600/(24*3600),24)-I1)*24*3600)/3600,0))*3600)/60,0))*60,"")</f>
        <v>49.090909090907928</v>
      </c>
      <c r="M1" s="64"/>
      <c r="N1" s="5"/>
      <c r="O1" s="6"/>
      <c r="P1" s="6"/>
      <c r="Q1" s="7"/>
    </row>
    <row r="2" spans="1:22" ht="11" customHeight="1">
      <c r="B2" s="65"/>
      <c r="C2" s="65"/>
      <c r="D2" s="66"/>
      <c r="E2" s="66"/>
      <c r="F2" s="66"/>
      <c r="G2" s="67"/>
      <c r="H2" s="60"/>
      <c r="I2" s="61"/>
      <c r="J2" s="62"/>
      <c r="K2" s="62"/>
      <c r="L2" s="63"/>
      <c r="M2" s="64"/>
      <c r="N2" s="5"/>
      <c r="O2" s="6"/>
      <c r="P2" s="6"/>
      <c r="Q2" s="7"/>
    </row>
    <row r="3" spans="1:22" ht="56" customHeight="1">
      <c r="B3" s="80" t="s">
        <v>1</v>
      </c>
      <c r="C3" s="57" t="s">
        <v>19</v>
      </c>
      <c r="D3" s="81" t="s">
        <v>20</v>
      </c>
      <c r="E3" s="58" t="s">
        <v>21</v>
      </c>
      <c r="F3" s="57" t="s">
        <v>22</v>
      </c>
      <c r="G3" s="59" t="s">
        <v>18</v>
      </c>
      <c r="J3" s="9"/>
      <c r="K3" s="9"/>
      <c r="L3" s="9"/>
    </row>
    <row r="4" spans="1:22">
      <c r="B4" s="68" t="s">
        <v>16</v>
      </c>
      <c r="C4" s="69" t="s">
        <v>15</v>
      </c>
      <c r="D4" s="70" t="s">
        <v>17</v>
      </c>
      <c r="E4" s="70" t="s">
        <v>17</v>
      </c>
      <c r="F4" s="69" t="s">
        <v>15</v>
      </c>
      <c r="G4" s="71" t="s">
        <v>2</v>
      </c>
      <c r="J4" s="9"/>
      <c r="K4" s="9"/>
      <c r="L4" s="9"/>
    </row>
    <row r="5" spans="1:22" ht="15">
      <c r="A5" s="78">
        <f>IF(AND(B5&gt;0,C5&gt;0,D5&gt;0,E5&gt;0),MAX($A$3:A3)+1,"")</f>
        <v>1</v>
      </c>
      <c r="B5" s="13" t="s">
        <v>3</v>
      </c>
      <c r="C5" s="72">
        <v>41423.229166666664</v>
      </c>
      <c r="D5" s="82">
        <v>37</v>
      </c>
      <c r="E5" s="14">
        <v>5.5</v>
      </c>
      <c r="F5" s="86">
        <f>IF(AND(C5&gt;0,D5&gt;0,E5&gt;0),C5+D5/E5/24,"")</f>
        <v>41423.509469696968</v>
      </c>
      <c r="G5" s="45" t="str">
        <f t="shared" ref="G5:G51" si="0">IF(AND(NOT(ISBLANK(D5)),NOT(ISBLANK(E5))),RIGHT(I5,2)&amp;"j "&amp;RIGHT(J5,2)&amp;"h "&amp;RIGHT(K5,2)&amp;"' "&amp;LEFT(L5,5)&amp;"""","")</f>
        <v>0j 6h 43' 38,18"</v>
      </c>
      <c r="H5" s="1">
        <f t="shared" ref="H5:H51" si="1">IF(AND(NOT(ISBLANK(D5)),NOT(ISBLANK(E5))),(D5/E5)*3600,"")</f>
        <v>24218.18181818182</v>
      </c>
      <c r="I5" s="2">
        <f t="shared" ref="I5:I50" si="2">IF(AND(NOT(ISBLANK(D5)),NOT(ISBLANK(E5))),ROUNDDOWN(MOD((D5/E5)*3600/(24*3600),24),0),"")</f>
        <v>0</v>
      </c>
      <c r="J5" s="3">
        <f t="shared" ref="J5:J50" si="3">IF(AND(NOT(ISBLANK(D5)),NOT(ISBLANK(E5))),ROUNDDOWN(((MOD((D5/E5)*3600/(24*3600),24)-I5)*24*3600)/3600,0),"")</f>
        <v>6</v>
      </c>
      <c r="K5" s="3">
        <f t="shared" ref="K5:K50" si="4">IF(AND(NOT(ISBLANK(D5)),NOT(ISBLANK(E5))),ROUNDDOWN(((((MOD((D5/E5)*3600/(24*3600),24)-I5)*24*3600)/3600-ROUNDDOWN(((MOD((D5/E5)*3600/(24*3600),24)-I5)*24*3600)/3600,0))*3600)/60,0),"")</f>
        <v>43</v>
      </c>
      <c r="L5" s="4">
        <f t="shared" ref="L5:L50" si="5">IF(AND(NOT(ISBLANK(D5)),NOT(ISBLANK(E5))),(((((MOD((D5/E5)*3600/(24*3600),24)-I5)*24*3600)/3600-ROUNDDOWN(((MOD((D5/E5)*3600/(24*3600),24)-I5)*24*3600)/3600,0))*3600)/60-ROUNDDOWN(((((MOD((D5/E5)*3600/(24*3600),24)-I5)*24*3600)/3600-ROUNDDOWN(((MOD((D5/E5)*3600/(24*3600),24)-I5)*24*3600)/3600,0))*3600)/60,0))*60,"")</f>
        <v>38.181818181822251</v>
      </c>
      <c r="M5" s="11"/>
      <c r="N5" s="12" t="s">
        <v>4</v>
      </c>
      <c r="O5" s="49" t="s">
        <v>5</v>
      </c>
      <c r="P5" s="50"/>
      <c r="Q5" s="51"/>
      <c r="R5" s="11"/>
      <c r="S5" s="11"/>
      <c r="T5" s="11"/>
      <c r="U5" s="11"/>
    </row>
    <row r="6" spans="1:22" ht="15">
      <c r="A6" s="78">
        <f>IF(AND(B6&gt;0,C6&gt;0,D6&gt;0,E6&gt;0),MAX($A$3:A5)+1,"")</f>
        <v>2</v>
      </c>
      <c r="B6" s="13" t="s">
        <v>6</v>
      </c>
      <c r="C6" s="72">
        <v>41423.61041666667</v>
      </c>
      <c r="D6" s="82">
        <v>27</v>
      </c>
      <c r="E6" s="14">
        <v>5.5</v>
      </c>
      <c r="F6" s="86">
        <f t="shared" ref="F6:F55" si="6">IF(AND(C6&gt;0,D6&gt;0,E6&gt;0),C6+D6/E6/24,"")</f>
        <v>41423.814962121214</v>
      </c>
      <c r="G6" s="45" t="str">
        <f t="shared" si="0"/>
        <v>0j 4h 54' 32,72"</v>
      </c>
      <c r="H6" s="1">
        <f t="shared" si="1"/>
        <v>17672.727272727272</v>
      </c>
      <c r="I6" s="2">
        <f t="shared" si="2"/>
        <v>0</v>
      </c>
      <c r="J6" s="3">
        <f t="shared" si="3"/>
        <v>4</v>
      </c>
      <c r="K6" s="3">
        <f t="shared" si="4"/>
        <v>54</v>
      </c>
      <c r="L6" s="4">
        <f t="shared" si="5"/>
        <v>32.727272727269821</v>
      </c>
      <c r="M6" s="11"/>
      <c r="N6" s="12" t="s">
        <v>7</v>
      </c>
      <c r="O6" s="52" t="s">
        <v>8</v>
      </c>
      <c r="P6" s="53"/>
      <c r="Q6" s="54"/>
      <c r="R6" s="11"/>
      <c r="S6" s="11"/>
      <c r="T6" s="11"/>
      <c r="U6" s="11"/>
    </row>
    <row r="7" spans="1:22" ht="15">
      <c r="A7" s="78">
        <f>IF(AND(B7&gt;0,C7&gt;0,D7&gt;0,E7&gt;0),MAX($A$3:A6)+1,"")</f>
        <v>3</v>
      </c>
      <c r="B7" s="15" t="s">
        <v>9</v>
      </c>
      <c r="C7" s="73">
        <v>41424.243055555555</v>
      </c>
      <c r="D7" s="82">
        <v>35</v>
      </c>
      <c r="E7" s="14">
        <v>5.5</v>
      </c>
      <c r="F7" s="86">
        <f t="shared" si="6"/>
        <v>41424.508207070707</v>
      </c>
      <c r="G7" s="45" t="str">
        <f t="shared" si="0"/>
        <v>0j 6h 21' 49,09"</v>
      </c>
      <c r="H7" s="1">
        <f t="shared" si="1"/>
        <v>22909.090909090908</v>
      </c>
      <c r="I7" s="2">
        <f t="shared" si="2"/>
        <v>0</v>
      </c>
      <c r="J7" s="3">
        <f t="shared" si="3"/>
        <v>6</v>
      </c>
      <c r="K7" s="3">
        <f t="shared" si="4"/>
        <v>21</v>
      </c>
      <c r="L7" s="4">
        <f t="shared" si="5"/>
        <v>49.090909090907928</v>
      </c>
      <c r="M7" s="16" t="s">
        <v>10</v>
      </c>
      <c r="N7" s="46">
        <v>-179.564212</v>
      </c>
      <c r="O7" s="17" t="str">
        <f>IF(S7&gt;0,TEXT(S7,"#°"),"00°")</f>
        <v>179°</v>
      </c>
      <c r="P7" s="18" t="str">
        <f>IF(T7&gt;0,TEXT(T7,"#'"),"00'")</f>
        <v>33'</v>
      </c>
      <c r="Q7" s="19" t="str">
        <f>IF(U7&gt;0,TEXT(U7,"#,##''"),"00''")</f>
        <v>51,16''</v>
      </c>
      <c r="R7" s="20" t="str">
        <f>IF(N7&gt;0,"W","E")</f>
        <v>E</v>
      </c>
      <c r="S7" s="21">
        <f>TRUNC(ABS(N7),)</f>
        <v>179</v>
      </c>
      <c r="T7" s="22">
        <f>TRUNC((ABS(N7)-TRUNC(ABS(N7),))*60,)</f>
        <v>33</v>
      </c>
      <c r="U7" s="23">
        <f>(((ABS(N7)-TRUNC(ABS(N7),))*60)-TRUNC((ABS(N7)-TRUNC(ABS(N7),))*60,))*60</f>
        <v>51.163199999991775</v>
      </c>
      <c r="V7" s="24"/>
    </row>
    <row r="8" spans="1:22" ht="15">
      <c r="A8" s="78">
        <f>IF(AND(B8&gt;0,C8&gt;0,D8&gt;0,E8&gt;0),MAX($A$3:A7)+1,"")</f>
        <v>4</v>
      </c>
      <c r="B8" s="15" t="s">
        <v>11</v>
      </c>
      <c r="C8" s="73">
        <v>41425.583333333336</v>
      </c>
      <c r="D8" s="82">
        <v>31</v>
      </c>
      <c r="E8" s="14">
        <v>5.5</v>
      </c>
      <c r="F8" s="86">
        <f t="shared" si="6"/>
        <v>41425.818181818184</v>
      </c>
      <c r="G8" s="45" t="str">
        <f t="shared" si="0"/>
        <v>0j 5h 38' 10,90"</v>
      </c>
      <c r="H8" s="1">
        <f t="shared" si="1"/>
        <v>20290.909090909092</v>
      </c>
      <c r="I8" s="2">
        <f t="shared" si="2"/>
        <v>0</v>
      </c>
      <c r="J8" s="3">
        <f t="shared" si="3"/>
        <v>5</v>
      </c>
      <c r="K8" s="3">
        <f t="shared" si="4"/>
        <v>38</v>
      </c>
      <c r="L8" s="4">
        <f t="shared" si="5"/>
        <v>10.909090909092072</v>
      </c>
      <c r="M8" s="25" t="s">
        <v>12</v>
      </c>
      <c r="N8" s="47">
        <v>3.633</v>
      </c>
      <c r="O8" s="26" t="str">
        <f>IF(S8&gt;0,TEXT(S8,"#°"),"00°")</f>
        <v>3°</v>
      </c>
      <c r="P8" s="27" t="str">
        <f>IF(T8&gt;0,TEXT(T8,"#'"),"00'")</f>
        <v>37'</v>
      </c>
      <c r="Q8" s="28" t="str">
        <f>IF(U8&gt;0,TEXT(U8,"#,##''"),"00''")</f>
        <v>58,8''</v>
      </c>
      <c r="R8" s="29" t="str">
        <f>IF(N8&gt;0,"N","S")</f>
        <v>N</v>
      </c>
      <c r="S8" s="30">
        <f>TRUNC(ABS(N8),)</f>
        <v>3</v>
      </c>
      <c r="T8" s="31">
        <f>TRUNC((ABS(N8)-TRUNC(ABS(N8),))*60,)</f>
        <v>37</v>
      </c>
      <c r="U8" s="32">
        <f>(((ABS(N8)-TRUNC(ABS(N8),))*60)-TRUNC((ABS(N8)-TRUNC(ABS(N8),))*60,))*60</f>
        <v>58.800000000000239</v>
      </c>
      <c r="V8" s="24"/>
    </row>
    <row r="9" spans="1:22" ht="15">
      <c r="A9" s="78">
        <f>IF(AND(B9&gt;0,C9&gt;0,D9&gt;0,E9&gt;0),MAX($A$3:A8)+1,"")</f>
        <v>5</v>
      </c>
      <c r="B9" s="15" t="s">
        <v>13</v>
      </c>
      <c r="C9" s="73">
        <v>41426.6875</v>
      </c>
      <c r="D9" s="83">
        <v>37</v>
      </c>
      <c r="E9" s="33">
        <v>5.5</v>
      </c>
      <c r="F9" s="86">
        <f t="shared" si="6"/>
        <v>41426.967803030304</v>
      </c>
      <c r="G9" s="45" t="str">
        <f t="shared" si="0"/>
        <v>0j 6h 43' 38,18"</v>
      </c>
      <c r="H9" s="1">
        <f t="shared" si="1"/>
        <v>24218.18181818182</v>
      </c>
      <c r="I9" s="2">
        <f t="shared" si="2"/>
        <v>0</v>
      </c>
      <c r="J9" s="3">
        <f t="shared" si="3"/>
        <v>6</v>
      </c>
      <c r="K9" s="3">
        <f t="shared" si="4"/>
        <v>43</v>
      </c>
      <c r="L9" s="4">
        <f t="shared" si="5"/>
        <v>38.181818181822251</v>
      </c>
      <c r="M9" s="11"/>
      <c r="N9" s="11"/>
      <c r="O9" s="34"/>
      <c r="P9" s="34"/>
      <c r="Q9" s="34"/>
      <c r="R9" s="11"/>
      <c r="S9" s="11"/>
      <c r="T9" s="35"/>
      <c r="U9" s="11"/>
    </row>
    <row r="10" spans="1:22" ht="15">
      <c r="A10" s="78" t="str">
        <f>IF(AND(B10&gt;0,C10&gt;0,D10&gt;0,E10&gt;0),MAX($A$3:A9)+1,"")</f>
        <v/>
      </c>
      <c r="B10" s="15"/>
      <c r="C10" s="73"/>
      <c r="D10" s="83"/>
      <c r="E10" s="33"/>
      <c r="F10" s="86" t="str">
        <f t="shared" si="6"/>
        <v/>
      </c>
      <c r="G10" s="45" t="str">
        <f t="shared" si="0"/>
        <v/>
      </c>
      <c r="H10" s="1" t="str">
        <f t="shared" si="1"/>
        <v/>
      </c>
      <c r="I10" s="2" t="str">
        <f t="shared" si="2"/>
        <v/>
      </c>
      <c r="J10" s="3" t="str">
        <f t="shared" si="3"/>
        <v/>
      </c>
      <c r="K10" s="3" t="str">
        <f t="shared" si="4"/>
        <v/>
      </c>
      <c r="L10" s="4" t="str">
        <f t="shared" si="5"/>
        <v/>
      </c>
      <c r="M10" s="11"/>
      <c r="N10" s="11"/>
      <c r="O10" s="34"/>
      <c r="P10" s="34"/>
      <c r="Q10" s="34"/>
      <c r="R10" s="11"/>
      <c r="S10" s="11"/>
      <c r="T10" s="11"/>
      <c r="U10" s="11"/>
    </row>
    <row r="11" spans="1:22" ht="15">
      <c r="A11" s="78" t="str">
        <f>IF(AND(B11&gt;0,C11&gt;0,D11&gt;0,E11&gt;0),MAX($A$3:A10)+1,"")</f>
        <v/>
      </c>
      <c r="B11" s="15"/>
      <c r="C11" s="15"/>
      <c r="D11" s="83"/>
      <c r="E11" s="14"/>
      <c r="F11" s="86" t="str">
        <f t="shared" si="6"/>
        <v/>
      </c>
      <c r="G11" s="45" t="str">
        <f t="shared" si="0"/>
        <v/>
      </c>
      <c r="H11" s="1" t="str">
        <f t="shared" si="1"/>
        <v/>
      </c>
      <c r="I11" s="2" t="str">
        <f t="shared" si="2"/>
        <v/>
      </c>
      <c r="J11" s="3" t="str">
        <f t="shared" si="3"/>
        <v/>
      </c>
      <c r="K11" s="3" t="str">
        <f t="shared" si="4"/>
        <v/>
      </c>
      <c r="L11" s="4" t="str">
        <f t="shared" si="5"/>
        <v/>
      </c>
      <c r="M11" s="11"/>
      <c r="N11" s="11"/>
      <c r="O11" s="36"/>
      <c r="P11" s="34"/>
      <c r="Q11" s="34"/>
      <c r="R11" s="11"/>
      <c r="S11" s="11"/>
      <c r="T11" s="11"/>
      <c r="U11" s="11"/>
    </row>
    <row r="12" spans="1:22" ht="15">
      <c r="A12" s="78" t="str">
        <f>IF(AND(B12&gt;0,C12&gt;0,D12&gt;0,E12&gt;0),MAX($A$3:A11)+1,"")</f>
        <v/>
      </c>
      <c r="B12" s="15"/>
      <c r="C12" s="15"/>
      <c r="D12" s="83"/>
      <c r="E12" s="14"/>
      <c r="F12" s="86" t="str">
        <f t="shared" si="6"/>
        <v/>
      </c>
      <c r="G12" s="45" t="str">
        <f t="shared" si="0"/>
        <v/>
      </c>
      <c r="H12" s="1" t="str">
        <f t="shared" si="1"/>
        <v/>
      </c>
      <c r="I12" s="2" t="str">
        <f t="shared" si="2"/>
        <v/>
      </c>
      <c r="J12" s="3" t="str">
        <f t="shared" si="3"/>
        <v/>
      </c>
      <c r="K12" s="3" t="str">
        <f t="shared" si="4"/>
        <v/>
      </c>
      <c r="L12" s="4" t="str">
        <f t="shared" si="5"/>
        <v/>
      </c>
      <c r="M12" s="11"/>
      <c r="N12" s="11"/>
      <c r="O12" s="34"/>
      <c r="P12" s="34"/>
      <c r="Q12" s="34"/>
      <c r="R12" s="11"/>
      <c r="S12" s="11"/>
      <c r="T12" s="11"/>
      <c r="U12" s="11"/>
    </row>
    <row r="13" spans="1:22" ht="15">
      <c r="A13" s="78" t="str">
        <f>IF(AND(B13&gt;0,C13&gt;0,D13&gt;0,E13&gt;0),MAX($A$3:A12)+1,"")</f>
        <v/>
      </c>
      <c r="B13" s="15"/>
      <c r="C13" s="15"/>
      <c r="D13" s="83"/>
      <c r="E13" s="14"/>
      <c r="F13" s="86" t="str">
        <f t="shared" si="6"/>
        <v/>
      </c>
      <c r="G13" s="45" t="str">
        <f t="shared" si="0"/>
        <v/>
      </c>
      <c r="H13" s="1" t="str">
        <f t="shared" si="1"/>
        <v/>
      </c>
      <c r="I13" s="2" t="str">
        <f t="shared" si="2"/>
        <v/>
      </c>
      <c r="J13" s="3" t="str">
        <f t="shared" si="3"/>
        <v/>
      </c>
      <c r="K13" s="3" t="str">
        <f t="shared" si="4"/>
        <v/>
      </c>
      <c r="L13" s="4" t="str">
        <f t="shared" si="5"/>
        <v/>
      </c>
      <c r="M13" s="11"/>
      <c r="N13" s="11"/>
      <c r="O13" s="34"/>
      <c r="P13" s="37"/>
      <c r="Q13" s="34"/>
      <c r="R13" s="11"/>
      <c r="S13" s="11"/>
      <c r="T13" s="11"/>
      <c r="U13" s="11"/>
    </row>
    <row r="14" spans="1:22" ht="15">
      <c r="A14" s="78" t="str">
        <f>IF(AND(B14&gt;0,C14&gt;0,D14&gt;0,E14&gt;0),MAX($A$3:A13)+1,"")</f>
        <v/>
      </c>
      <c r="B14" s="15"/>
      <c r="C14" s="15"/>
      <c r="D14" s="82"/>
      <c r="E14" s="14"/>
      <c r="F14" s="86" t="str">
        <f t="shared" si="6"/>
        <v/>
      </c>
      <c r="G14" s="45" t="str">
        <f t="shared" si="0"/>
        <v/>
      </c>
      <c r="H14" s="1" t="str">
        <f t="shared" si="1"/>
        <v/>
      </c>
      <c r="I14" s="2" t="str">
        <f t="shared" si="2"/>
        <v/>
      </c>
      <c r="J14" s="3" t="str">
        <f t="shared" si="3"/>
        <v/>
      </c>
      <c r="K14" s="3" t="str">
        <f t="shared" si="4"/>
        <v/>
      </c>
      <c r="L14" s="4" t="str">
        <f t="shared" si="5"/>
        <v/>
      </c>
      <c r="M14" s="11"/>
      <c r="N14" s="11"/>
      <c r="O14" s="34"/>
      <c r="P14" s="34"/>
      <c r="Q14" s="34"/>
      <c r="R14" s="11"/>
      <c r="S14" s="11"/>
      <c r="T14" s="11"/>
      <c r="U14" s="11"/>
    </row>
    <row r="15" spans="1:22" ht="15">
      <c r="A15" s="78" t="str">
        <f>IF(AND(B15&gt;0,C15&gt;0,D15&gt;0,E15&gt;0),MAX($A$3:A14)+1,"")</f>
        <v/>
      </c>
      <c r="B15" s="15"/>
      <c r="C15" s="15"/>
      <c r="D15" s="82"/>
      <c r="E15" s="14"/>
      <c r="F15" s="86" t="str">
        <f t="shared" si="6"/>
        <v/>
      </c>
      <c r="G15" s="45" t="str">
        <f t="shared" si="0"/>
        <v/>
      </c>
      <c r="H15" s="1" t="str">
        <f t="shared" si="1"/>
        <v/>
      </c>
      <c r="I15" s="2" t="str">
        <f t="shared" si="2"/>
        <v/>
      </c>
      <c r="J15" s="3" t="str">
        <f t="shared" si="3"/>
        <v/>
      </c>
      <c r="K15" s="3" t="str">
        <f t="shared" si="4"/>
        <v/>
      </c>
      <c r="L15" s="4" t="str">
        <f t="shared" si="5"/>
        <v/>
      </c>
      <c r="M15" s="11"/>
      <c r="N15" s="55" t="s">
        <v>14</v>
      </c>
      <c r="O15" s="55"/>
      <c r="P15" s="55"/>
      <c r="Q15" s="55"/>
      <c r="R15" s="55"/>
      <c r="S15" s="55"/>
      <c r="T15" s="55"/>
      <c r="U15" s="55"/>
    </row>
    <row r="16" spans="1:22" ht="15">
      <c r="A16" s="78" t="str">
        <f>IF(AND(B16&gt;0,C16&gt;0,D16&gt;0,E16&gt;0),MAX($A$3:A15)+1,"")</f>
        <v/>
      </c>
      <c r="B16" s="15"/>
      <c r="C16" s="15"/>
      <c r="D16" s="83"/>
      <c r="E16" s="33"/>
      <c r="F16" s="86" t="str">
        <f t="shared" si="6"/>
        <v/>
      </c>
      <c r="G16" s="45" t="str">
        <f t="shared" si="0"/>
        <v/>
      </c>
      <c r="H16" s="1" t="str">
        <f t="shared" si="1"/>
        <v/>
      </c>
      <c r="I16" s="2" t="str">
        <f t="shared" si="2"/>
        <v/>
      </c>
      <c r="J16" s="3" t="str">
        <f t="shared" si="3"/>
        <v/>
      </c>
      <c r="K16" s="3" t="str">
        <f t="shared" si="4"/>
        <v/>
      </c>
      <c r="L16" s="4" t="str">
        <f t="shared" si="5"/>
        <v/>
      </c>
    </row>
    <row r="17" spans="1:12" ht="15">
      <c r="A17" s="78" t="str">
        <f>IF(AND(B17&gt;0,C17&gt;0,D17&gt;0,E17&gt;0),MAX($A$3:A16)+1,"")</f>
        <v/>
      </c>
      <c r="B17" s="15"/>
      <c r="C17" s="15"/>
      <c r="D17" s="83"/>
      <c r="E17" s="33"/>
      <c r="F17" s="86" t="str">
        <f t="shared" si="6"/>
        <v/>
      </c>
      <c r="G17" s="45" t="str">
        <f t="shared" si="0"/>
        <v/>
      </c>
      <c r="H17" s="1" t="str">
        <f t="shared" si="1"/>
        <v/>
      </c>
      <c r="I17" s="2" t="str">
        <f t="shared" si="2"/>
        <v/>
      </c>
      <c r="J17" s="3" t="str">
        <f t="shared" si="3"/>
        <v/>
      </c>
      <c r="K17" s="3" t="str">
        <f t="shared" si="4"/>
        <v/>
      </c>
      <c r="L17" s="4" t="str">
        <f t="shared" si="5"/>
        <v/>
      </c>
    </row>
    <row r="18" spans="1:12" ht="15">
      <c r="A18" s="78" t="str">
        <f>IF(AND(B18&gt;0,C18&gt;0,D18&gt;0,E18&gt;0),MAX($A$3:A17)+1,"")</f>
        <v/>
      </c>
      <c r="B18" s="15"/>
      <c r="C18" s="15"/>
      <c r="D18" s="83"/>
      <c r="E18" s="33"/>
      <c r="F18" s="86" t="str">
        <f t="shared" si="6"/>
        <v/>
      </c>
      <c r="G18" s="45" t="str">
        <f t="shared" si="0"/>
        <v/>
      </c>
      <c r="H18" s="1" t="str">
        <f t="shared" si="1"/>
        <v/>
      </c>
      <c r="I18" s="2" t="str">
        <f t="shared" si="2"/>
        <v/>
      </c>
      <c r="J18" s="3" t="str">
        <f t="shared" si="3"/>
        <v/>
      </c>
      <c r="K18" s="3" t="str">
        <f t="shared" si="4"/>
        <v/>
      </c>
      <c r="L18" s="4" t="str">
        <f t="shared" si="5"/>
        <v/>
      </c>
    </row>
    <row r="19" spans="1:12" ht="15">
      <c r="A19" s="78" t="str">
        <f>IF(AND(B19&gt;0,C19&gt;0,D19&gt;0,E19&gt;0),MAX($A$3:A18)+1,"")</f>
        <v/>
      </c>
      <c r="B19" s="15"/>
      <c r="C19" s="15"/>
      <c r="D19" s="83"/>
      <c r="E19" s="33"/>
      <c r="F19" s="87" t="str">
        <f t="shared" si="6"/>
        <v/>
      </c>
      <c r="G19" s="45" t="str">
        <f t="shared" si="0"/>
        <v/>
      </c>
      <c r="H19" s="1" t="str">
        <f t="shared" si="1"/>
        <v/>
      </c>
      <c r="I19" s="2" t="str">
        <f t="shared" si="2"/>
        <v/>
      </c>
      <c r="J19" s="3" t="str">
        <f t="shared" si="3"/>
        <v/>
      </c>
      <c r="K19" s="3" t="str">
        <f t="shared" si="4"/>
        <v/>
      </c>
      <c r="L19" s="4" t="str">
        <f t="shared" si="5"/>
        <v/>
      </c>
    </row>
    <row r="20" spans="1:12" ht="15">
      <c r="A20" s="78" t="str">
        <f>IF(AND(B20&gt;0,C20&gt;0,D20&gt;0,E20&gt;0),MAX($A$3:A19)+1,"")</f>
        <v/>
      </c>
      <c r="B20" s="15"/>
      <c r="C20" s="15"/>
      <c r="D20" s="83"/>
      <c r="E20" s="33"/>
      <c r="F20" s="87" t="str">
        <f t="shared" si="6"/>
        <v/>
      </c>
      <c r="G20" s="45" t="str">
        <f t="shared" si="0"/>
        <v/>
      </c>
      <c r="H20" s="1" t="str">
        <f t="shared" si="1"/>
        <v/>
      </c>
      <c r="I20" s="2" t="str">
        <f t="shared" si="2"/>
        <v/>
      </c>
      <c r="J20" s="3" t="str">
        <f t="shared" si="3"/>
        <v/>
      </c>
      <c r="K20" s="3" t="str">
        <f t="shared" si="4"/>
        <v/>
      </c>
      <c r="L20" s="4" t="str">
        <f t="shared" si="5"/>
        <v/>
      </c>
    </row>
    <row r="21" spans="1:12" ht="15">
      <c r="A21" s="78" t="str">
        <f>IF(AND(B21&gt;0,C21&gt;0,D21&gt;0,E21&gt;0),MAX($A$3:A20)+1,"")</f>
        <v/>
      </c>
      <c r="B21" s="15"/>
      <c r="C21" s="15"/>
      <c r="D21" s="83"/>
      <c r="E21" s="33"/>
      <c r="F21" s="87" t="str">
        <f t="shared" si="6"/>
        <v/>
      </c>
      <c r="G21" s="45" t="str">
        <f t="shared" si="0"/>
        <v/>
      </c>
      <c r="H21" s="1" t="str">
        <f t="shared" si="1"/>
        <v/>
      </c>
      <c r="I21" s="2" t="str">
        <f t="shared" si="2"/>
        <v/>
      </c>
      <c r="J21" s="3" t="str">
        <f t="shared" si="3"/>
        <v/>
      </c>
      <c r="K21" s="3" t="str">
        <f t="shared" si="4"/>
        <v/>
      </c>
      <c r="L21" s="4" t="str">
        <f t="shared" si="5"/>
        <v/>
      </c>
    </row>
    <row r="22" spans="1:12" ht="15">
      <c r="A22" s="78" t="str">
        <f>IF(AND(B22&gt;0,C22&gt;0,D22&gt;0,E22&gt;0),MAX($A$3:A21)+1,"")</f>
        <v/>
      </c>
      <c r="B22" s="15"/>
      <c r="C22" s="15"/>
      <c r="D22" s="83"/>
      <c r="E22" s="33"/>
      <c r="F22" s="87" t="str">
        <f t="shared" si="6"/>
        <v/>
      </c>
      <c r="G22" s="45" t="str">
        <f t="shared" si="0"/>
        <v/>
      </c>
      <c r="H22" s="1" t="str">
        <f t="shared" si="1"/>
        <v/>
      </c>
      <c r="I22" s="2" t="str">
        <f t="shared" si="2"/>
        <v/>
      </c>
      <c r="J22" s="3" t="str">
        <f t="shared" si="3"/>
        <v/>
      </c>
      <c r="K22" s="3" t="str">
        <f t="shared" si="4"/>
        <v/>
      </c>
      <c r="L22" s="4" t="str">
        <f t="shared" si="5"/>
        <v/>
      </c>
    </row>
    <row r="23" spans="1:12" ht="15">
      <c r="A23" s="78" t="str">
        <f>IF(AND(B23&gt;0,C23&gt;0,D23&gt;0,E23&gt;0),MAX($A$3:A22)+1,"")</f>
        <v/>
      </c>
      <c r="B23" s="15"/>
      <c r="C23" s="15"/>
      <c r="D23" s="83"/>
      <c r="E23" s="33"/>
      <c r="F23" s="87" t="str">
        <f t="shared" si="6"/>
        <v/>
      </c>
      <c r="G23" s="45" t="str">
        <f t="shared" si="0"/>
        <v/>
      </c>
      <c r="H23" s="1" t="str">
        <f t="shared" si="1"/>
        <v/>
      </c>
      <c r="I23" s="2" t="str">
        <f t="shared" si="2"/>
        <v/>
      </c>
      <c r="J23" s="3" t="str">
        <f t="shared" si="3"/>
        <v/>
      </c>
      <c r="K23" s="3" t="str">
        <f t="shared" si="4"/>
        <v/>
      </c>
      <c r="L23" s="4" t="str">
        <f t="shared" si="5"/>
        <v/>
      </c>
    </row>
    <row r="24" spans="1:12" ht="15">
      <c r="A24" s="78" t="str">
        <f>IF(AND(B24&gt;0,C24&gt;0,D24&gt;0,E24&gt;0),MAX($A$3:A23)+1,"")</f>
        <v/>
      </c>
      <c r="B24" s="38"/>
      <c r="C24" s="38"/>
      <c r="D24" s="83"/>
      <c r="E24" s="33"/>
      <c r="F24" s="87" t="str">
        <f t="shared" si="6"/>
        <v/>
      </c>
      <c r="G24" s="45" t="str">
        <f t="shared" si="0"/>
        <v/>
      </c>
      <c r="H24" s="1" t="str">
        <f t="shared" si="1"/>
        <v/>
      </c>
      <c r="I24" s="2" t="str">
        <f t="shared" si="2"/>
        <v/>
      </c>
      <c r="J24" s="3" t="str">
        <f t="shared" si="3"/>
        <v/>
      </c>
      <c r="K24" s="3" t="str">
        <f t="shared" si="4"/>
        <v/>
      </c>
      <c r="L24" s="4" t="str">
        <f t="shared" si="5"/>
        <v/>
      </c>
    </row>
    <row r="25" spans="1:12" ht="15">
      <c r="A25" s="78" t="str">
        <f>IF(AND(B25&gt;0,C25&gt;0,D25&gt;0,E25&gt;0),MAX($A$3:A24)+1,"")</f>
        <v/>
      </c>
      <c r="B25" s="13"/>
      <c r="C25" s="13"/>
      <c r="D25" s="83"/>
      <c r="E25" s="33"/>
      <c r="F25" s="87" t="str">
        <f t="shared" si="6"/>
        <v/>
      </c>
      <c r="G25" s="45" t="str">
        <f t="shared" si="0"/>
        <v/>
      </c>
      <c r="H25" s="1" t="str">
        <f t="shared" si="1"/>
        <v/>
      </c>
      <c r="I25" s="2" t="str">
        <f t="shared" si="2"/>
        <v/>
      </c>
      <c r="J25" s="3" t="str">
        <f t="shared" si="3"/>
        <v/>
      </c>
      <c r="K25" s="3" t="str">
        <f t="shared" si="4"/>
        <v/>
      </c>
      <c r="L25" s="4" t="str">
        <f t="shared" si="5"/>
        <v/>
      </c>
    </row>
    <row r="26" spans="1:12" ht="15">
      <c r="A26" s="78" t="str">
        <f>IF(AND(B26&gt;0,C26&gt;0,D26&gt;0,E26&gt;0),MAX($A$3:A25)+1,"")</f>
        <v/>
      </c>
      <c r="B26" s="39"/>
      <c r="C26" s="39"/>
      <c r="D26" s="83"/>
      <c r="E26" s="33"/>
      <c r="F26" s="87" t="str">
        <f t="shared" si="6"/>
        <v/>
      </c>
      <c r="G26" s="45" t="str">
        <f t="shared" si="0"/>
        <v/>
      </c>
      <c r="H26" s="1" t="str">
        <f t="shared" si="1"/>
        <v/>
      </c>
      <c r="I26" s="2" t="str">
        <f t="shared" si="2"/>
        <v/>
      </c>
      <c r="J26" s="3" t="str">
        <f t="shared" si="3"/>
        <v/>
      </c>
      <c r="K26" s="3" t="str">
        <f t="shared" si="4"/>
        <v/>
      </c>
      <c r="L26" s="4" t="str">
        <f t="shared" si="5"/>
        <v/>
      </c>
    </row>
    <row r="27" spans="1:12" ht="15">
      <c r="A27" s="78" t="str">
        <f>IF(AND(B27&gt;0,C27&gt;0,D27&gt;0,E27&gt;0),MAX($A$3:A26)+1,"")</f>
        <v/>
      </c>
      <c r="B27" s="39"/>
      <c r="C27" s="39"/>
      <c r="D27" s="83"/>
      <c r="E27" s="33"/>
      <c r="F27" s="87" t="str">
        <f t="shared" si="6"/>
        <v/>
      </c>
      <c r="G27" s="45" t="str">
        <f t="shared" si="0"/>
        <v/>
      </c>
      <c r="H27" s="1" t="str">
        <f t="shared" si="1"/>
        <v/>
      </c>
      <c r="I27" s="2" t="str">
        <f t="shared" si="2"/>
        <v/>
      </c>
      <c r="J27" s="3" t="str">
        <f t="shared" si="3"/>
        <v/>
      </c>
      <c r="K27" s="3" t="str">
        <f t="shared" si="4"/>
        <v/>
      </c>
      <c r="L27" s="4" t="str">
        <f t="shared" si="5"/>
        <v/>
      </c>
    </row>
    <row r="28" spans="1:12" ht="15">
      <c r="A28" s="78" t="str">
        <f>IF(AND(B28&gt;0,C28&gt;0,D28&gt;0,E28&gt;0),MAX($A$3:A27)+1,"")</f>
        <v/>
      </c>
      <c r="B28" s="39"/>
      <c r="C28" s="39"/>
      <c r="D28" s="83"/>
      <c r="E28" s="33"/>
      <c r="F28" s="87" t="str">
        <f t="shared" si="6"/>
        <v/>
      </c>
      <c r="G28" s="45" t="str">
        <f t="shared" si="0"/>
        <v/>
      </c>
      <c r="H28" s="1" t="str">
        <f t="shared" si="1"/>
        <v/>
      </c>
      <c r="I28" s="2" t="str">
        <f t="shared" si="2"/>
        <v/>
      </c>
      <c r="J28" s="3" t="str">
        <f t="shared" si="3"/>
        <v/>
      </c>
      <c r="K28" s="3" t="str">
        <f t="shared" si="4"/>
        <v/>
      </c>
      <c r="L28" s="4" t="str">
        <f t="shared" si="5"/>
        <v/>
      </c>
    </row>
    <row r="29" spans="1:12" ht="15">
      <c r="A29" s="78" t="str">
        <f>IF(AND(B29&gt;0,C29&gt;0,D29&gt;0,E29&gt;0),MAX($A$3:A28)+1,"")</f>
        <v/>
      </c>
      <c r="B29" s="39"/>
      <c r="C29" s="39"/>
      <c r="D29" s="83"/>
      <c r="E29" s="33"/>
      <c r="F29" s="87" t="str">
        <f t="shared" si="6"/>
        <v/>
      </c>
      <c r="G29" s="45" t="str">
        <f t="shared" si="0"/>
        <v/>
      </c>
      <c r="H29" s="1" t="str">
        <f t="shared" si="1"/>
        <v/>
      </c>
      <c r="I29" s="2" t="str">
        <f t="shared" si="2"/>
        <v/>
      </c>
      <c r="J29" s="3" t="str">
        <f t="shared" si="3"/>
        <v/>
      </c>
      <c r="K29" s="3" t="str">
        <f t="shared" si="4"/>
        <v/>
      </c>
      <c r="L29" s="4" t="str">
        <f t="shared" si="5"/>
        <v/>
      </c>
    </row>
    <row r="30" spans="1:12" ht="15">
      <c r="A30" s="78" t="str">
        <f>IF(AND(B30&gt;0,C30&gt;0,D30&gt;0,E30&gt;0),MAX($A$3:A29)+1,"")</f>
        <v/>
      </c>
      <c r="B30" s="39"/>
      <c r="C30" s="39"/>
      <c r="D30" s="83"/>
      <c r="E30" s="33"/>
      <c r="F30" s="87" t="str">
        <f t="shared" si="6"/>
        <v/>
      </c>
      <c r="G30" s="45" t="str">
        <f t="shared" si="0"/>
        <v/>
      </c>
      <c r="H30" s="1" t="str">
        <f t="shared" si="1"/>
        <v/>
      </c>
      <c r="I30" s="2" t="str">
        <f t="shared" si="2"/>
        <v/>
      </c>
      <c r="J30" s="3" t="str">
        <f t="shared" si="3"/>
        <v/>
      </c>
      <c r="K30" s="3" t="str">
        <f t="shared" si="4"/>
        <v/>
      </c>
      <c r="L30" s="4" t="str">
        <f t="shared" si="5"/>
        <v/>
      </c>
    </row>
    <row r="31" spans="1:12" ht="15">
      <c r="A31" s="78" t="str">
        <f>IF(AND(B31&gt;0,C31&gt;0,D31&gt;0,E31&gt;0),MAX($A$3:A30)+1,"")</f>
        <v/>
      </c>
      <c r="B31" s="39"/>
      <c r="C31" s="39"/>
      <c r="D31" s="83"/>
      <c r="E31" s="33"/>
      <c r="F31" s="87" t="str">
        <f t="shared" si="6"/>
        <v/>
      </c>
      <c r="G31" s="45" t="str">
        <f t="shared" si="0"/>
        <v/>
      </c>
      <c r="H31" s="1" t="str">
        <f t="shared" si="1"/>
        <v/>
      </c>
      <c r="I31" s="2" t="str">
        <f t="shared" si="2"/>
        <v/>
      </c>
      <c r="J31" s="3" t="str">
        <f t="shared" si="3"/>
        <v/>
      </c>
      <c r="K31" s="3" t="str">
        <f t="shared" si="4"/>
        <v/>
      </c>
      <c r="L31" s="4" t="str">
        <f t="shared" si="5"/>
        <v/>
      </c>
    </row>
    <row r="32" spans="1:12" ht="15">
      <c r="A32" s="78" t="str">
        <f>IF(AND(B32&gt;0,C32&gt;0,D32&gt;0,E32&gt;0),MAX($A$3:A31)+1,"")</f>
        <v/>
      </c>
      <c r="B32" s="39"/>
      <c r="C32" s="39"/>
      <c r="D32" s="83"/>
      <c r="E32" s="33"/>
      <c r="F32" s="87" t="str">
        <f t="shared" si="6"/>
        <v/>
      </c>
      <c r="G32" s="45" t="str">
        <f t="shared" si="0"/>
        <v/>
      </c>
      <c r="H32" s="1" t="str">
        <f t="shared" si="1"/>
        <v/>
      </c>
      <c r="I32" s="2" t="str">
        <f t="shared" si="2"/>
        <v/>
      </c>
      <c r="J32" s="3" t="str">
        <f t="shared" si="3"/>
        <v/>
      </c>
      <c r="K32" s="3" t="str">
        <f t="shared" si="4"/>
        <v/>
      </c>
      <c r="L32" s="4" t="str">
        <f t="shared" si="5"/>
        <v/>
      </c>
    </row>
    <row r="33" spans="1:12" ht="15">
      <c r="A33" s="78" t="str">
        <f>IF(AND(B33&gt;0,C33&gt;0,D33&gt;0,E33&gt;0),MAX($A$3:A32)+1,"")</f>
        <v/>
      </c>
      <c r="B33" s="39"/>
      <c r="C33" s="39"/>
      <c r="D33" s="83"/>
      <c r="E33" s="33"/>
      <c r="F33" s="87" t="str">
        <f t="shared" si="6"/>
        <v/>
      </c>
      <c r="G33" s="45" t="str">
        <f t="shared" si="0"/>
        <v/>
      </c>
      <c r="H33" s="1" t="str">
        <f t="shared" si="1"/>
        <v/>
      </c>
      <c r="I33" s="2" t="str">
        <f t="shared" si="2"/>
        <v/>
      </c>
      <c r="J33" s="3" t="str">
        <f t="shared" si="3"/>
        <v/>
      </c>
      <c r="K33" s="3" t="str">
        <f t="shared" si="4"/>
        <v/>
      </c>
      <c r="L33" s="4" t="str">
        <f t="shared" si="5"/>
        <v/>
      </c>
    </row>
    <row r="34" spans="1:12" ht="15">
      <c r="A34" s="78" t="str">
        <f>IF(AND(B34&gt;0,C34&gt;0,D34&gt;0,E34&gt;0),MAX($A$3:A33)+1,"")</f>
        <v/>
      </c>
      <c r="B34" s="39"/>
      <c r="C34" s="39"/>
      <c r="D34" s="83"/>
      <c r="E34" s="33"/>
      <c r="F34" s="87" t="str">
        <f t="shared" si="6"/>
        <v/>
      </c>
      <c r="G34" s="45" t="str">
        <f t="shared" si="0"/>
        <v/>
      </c>
      <c r="H34" s="1" t="str">
        <f t="shared" si="1"/>
        <v/>
      </c>
      <c r="I34" s="2" t="str">
        <f t="shared" si="2"/>
        <v/>
      </c>
      <c r="J34" s="3" t="str">
        <f t="shared" si="3"/>
        <v/>
      </c>
      <c r="K34" s="3" t="str">
        <f t="shared" si="4"/>
        <v/>
      </c>
      <c r="L34" s="4" t="str">
        <f t="shared" si="5"/>
        <v/>
      </c>
    </row>
    <row r="35" spans="1:12" ht="15">
      <c r="A35" s="78" t="str">
        <f>IF(AND(B35&gt;0,C35&gt;0,D35&gt;0,E35&gt;0),MAX($A$3:A34)+1,"")</f>
        <v/>
      </c>
      <c r="B35" s="39"/>
      <c r="C35" s="39"/>
      <c r="D35" s="83"/>
      <c r="E35" s="33"/>
      <c r="F35" s="87" t="str">
        <f t="shared" si="6"/>
        <v/>
      </c>
      <c r="G35" s="45" t="str">
        <f t="shared" si="0"/>
        <v/>
      </c>
      <c r="H35" s="1" t="str">
        <f t="shared" si="1"/>
        <v/>
      </c>
      <c r="I35" s="2" t="str">
        <f t="shared" si="2"/>
        <v/>
      </c>
      <c r="J35" s="3" t="str">
        <f t="shared" si="3"/>
        <v/>
      </c>
      <c r="K35" s="3" t="str">
        <f t="shared" si="4"/>
        <v/>
      </c>
      <c r="L35" s="4" t="str">
        <f t="shared" si="5"/>
        <v/>
      </c>
    </row>
    <row r="36" spans="1:12" ht="15">
      <c r="A36" s="78" t="str">
        <f>IF(AND(B36&gt;0,C36&gt;0,D36&gt;0,E36&gt;0),MAX($A$3:A35)+1,"")</f>
        <v/>
      </c>
      <c r="B36" s="39"/>
      <c r="C36" s="39"/>
      <c r="D36" s="83"/>
      <c r="E36" s="33"/>
      <c r="F36" s="87" t="str">
        <f t="shared" si="6"/>
        <v/>
      </c>
      <c r="G36" s="45" t="str">
        <f t="shared" si="0"/>
        <v/>
      </c>
      <c r="H36" s="1" t="str">
        <f t="shared" si="1"/>
        <v/>
      </c>
      <c r="I36" s="2" t="str">
        <f t="shared" si="2"/>
        <v/>
      </c>
      <c r="J36" s="3" t="str">
        <f t="shared" si="3"/>
        <v/>
      </c>
      <c r="K36" s="3" t="str">
        <f t="shared" si="4"/>
        <v/>
      </c>
      <c r="L36" s="4" t="str">
        <f t="shared" si="5"/>
        <v/>
      </c>
    </row>
    <row r="37" spans="1:12" ht="15">
      <c r="A37" s="78" t="str">
        <f>IF(AND(B37&gt;0,C37&gt;0,D37&gt;0,E37&gt;0),MAX($A$3:A36)+1,"")</f>
        <v/>
      </c>
      <c r="B37" s="39"/>
      <c r="C37" s="39"/>
      <c r="D37" s="83"/>
      <c r="E37" s="33"/>
      <c r="F37" s="87" t="str">
        <f t="shared" si="6"/>
        <v/>
      </c>
      <c r="G37" s="45" t="str">
        <f t="shared" si="0"/>
        <v/>
      </c>
      <c r="H37" s="1" t="str">
        <f t="shared" si="1"/>
        <v/>
      </c>
      <c r="I37" s="2" t="str">
        <f t="shared" si="2"/>
        <v/>
      </c>
      <c r="J37" s="3" t="str">
        <f t="shared" si="3"/>
        <v/>
      </c>
      <c r="K37" s="3" t="str">
        <f t="shared" si="4"/>
        <v/>
      </c>
      <c r="L37" s="4" t="str">
        <f t="shared" si="5"/>
        <v/>
      </c>
    </row>
    <row r="38" spans="1:12" ht="15">
      <c r="A38" s="78" t="str">
        <f>IF(AND(B38&gt;0,C38&gt;0,D38&gt;0,E38&gt;0),MAX($A$3:A37)+1,"")</f>
        <v/>
      </c>
      <c r="B38" s="39"/>
      <c r="C38" s="39"/>
      <c r="D38" s="83"/>
      <c r="E38" s="33"/>
      <c r="F38" s="87" t="str">
        <f t="shared" si="6"/>
        <v/>
      </c>
      <c r="G38" s="45" t="str">
        <f t="shared" si="0"/>
        <v/>
      </c>
      <c r="H38" s="1" t="str">
        <f t="shared" si="1"/>
        <v/>
      </c>
      <c r="I38" s="2" t="str">
        <f t="shared" si="2"/>
        <v/>
      </c>
      <c r="J38" s="3" t="str">
        <f t="shared" si="3"/>
        <v/>
      </c>
      <c r="K38" s="3" t="str">
        <f t="shared" si="4"/>
        <v/>
      </c>
      <c r="L38" s="4" t="str">
        <f t="shared" si="5"/>
        <v/>
      </c>
    </row>
    <row r="39" spans="1:12" ht="15">
      <c r="A39" s="78" t="str">
        <f>IF(AND(B39&gt;0,C39&gt;0,D39&gt;0,E39&gt;0),MAX($A$3:A38)+1,"")</f>
        <v/>
      </c>
      <c r="B39" s="39"/>
      <c r="C39" s="39"/>
      <c r="D39" s="83"/>
      <c r="E39" s="33"/>
      <c r="F39" s="87" t="str">
        <f t="shared" si="6"/>
        <v/>
      </c>
      <c r="G39" s="45" t="str">
        <f t="shared" si="0"/>
        <v/>
      </c>
      <c r="H39" s="1" t="str">
        <f t="shared" si="1"/>
        <v/>
      </c>
      <c r="I39" s="2" t="str">
        <f t="shared" si="2"/>
        <v/>
      </c>
      <c r="J39" s="3" t="str">
        <f t="shared" si="3"/>
        <v/>
      </c>
      <c r="K39" s="3" t="str">
        <f t="shared" si="4"/>
        <v/>
      </c>
      <c r="L39" s="4" t="str">
        <f t="shared" si="5"/>
        <v/>
      </c>
    </row>
    <row r="40" spans="1:12" ht="15">
      <c r="A40" s="78" t="str">
        <f>IF(AND(B40&gt;0,C40&gt;0,D40&gt;0,E40&gt;0),MAX($A$3:A39)+1,"")</f>
        <v/>
      </c>
      <c r="B40" s="39"/>
      <c r="C40" s="39"/>
      <c r="D40" s="83"/>
      <c r="E40" s="33"/>
      <c r="F40" s="87" t="str">
        <f t="shared" si="6"/>
        <v/>
      </c>
      <c r="G40" s="45" t="str">
        <f t="shared" si="0"/>
        <v/>
      </c>
      <c r="H40" s="1" t="str">
        <f t="shared" si="1"/>
        <v/>
      </c>
      <c r="I40" s="2" t="str">
        <f t="shared" si="2"/>
        <v/>
      </c>
      <c r="J40" s="3" t="str">
        <f t="shared" si="3"/>
        <v/>
      </c>
      <c r="K40" s="3" t="str">
        <f t="shared" si="4"/>
        <v/>
      </c>
      <c r="L40" s="4" t="str">
        <f t="shared" si="5"/>
        <v/>
      </c>
    </row>
    <row r="41" spans="1:12" ht="15">
      <c r="A41" s="78" t="str">
        <f>IF(AND(B41&gt;0,C41&gt;0,D41&gt;0,E41&gt;0),MAX($A$3:A40)+1,"")</f>
        <v/>
      </c>
      <c r="B41" s="39"/>
      <c r="C41" s="39"/>
      <c r="D41" s="83"/>
      <c r="E41" s="33"/>
      <c r="F41" s="87" t="str">
        <f t="shared" si="6"/>
        <v/>
      </c>
      <c r="G41" s="45" t="str">
        <f t="shared" si="0"/>
        <v/>
      </c>
      <c r="H41" s="1" t="str">
        <f t="shared" si="1"/>
        <v/>
      </c>
      <c r="I41" s="2" t="str">
        <f t="shared" si="2"/>
        <v/>
      </c>
      <c r="J41" s="3" t="str">
        <f t="shared" si="3"/>
        <v/>
      </c>
      <c r="K41" s="3" t="str">
        <f t="shared" si="4"/>
        <v/>
      </c>
      <c r="L41" s="4" t="str">
        <f t="shared" si="5"/>
        <v/>
      </c>
    </row>
    <row r="42" spans="1:12" ht="15">
      <c r="A42" s="78" t="str">
        <f>IF(AND(B42&gt;0,C42&gt;0,D42&gt;0,E42&gt;0),MAX($A$3:A41)+1,"")</f>
        <v/>
      </c>
      <c r="B42" s="39"/>
      <c r="C42" s="39"/>
      <c r="D42" s="82"/>
      <c r="E42" s="14"/>
      <c r="F42" s="85" t="str">
        <f t="shared" si="6"/>
        <v/>
      </c>
      <c r="G42" s="45" t="str">
        <f t="shared" si="0"/>
        <v/>
      </c>
      <c r="H42" s="1" t="str">
        <f t="shared" si="1"/>
        <v/>
      </c>
      <c r="I42" s="2" t="str">
        <f t="shared" si="2"/>
        <v/>
      </c>
      <c r="J42" s="3" t="str">
        <f t="shared" si="3"/>
        <v/>
      </c>
      <c r="K42" s="3" t="str">
        <f t="shared" si="4"/>
        <v/>
      </c>
      <c r="L42" s="4" t="str">
        <f t="shared" si="5"/>
        <v/>
      </c>
    </row>
    <row r="43" spans="1:12" ht="15">
      <c r="A43" s="78" t="str">
        <f>IF(AND(B43&gt;0,C43&gt;0,D43&gt;0,E43&gt;0),MAX($A$3:A42)+1,"")</f>
        <v/>
      </c>
      <c r="B43" s="39"/>
      <c r="C43" s="39"/>
      <c r="D43" s="82"/>
      <c r="E43" s="14"/>
      <c r="F43" s="85" t="str">
        <f t="shared" si="6"/>
        <v/>
      </c>
      <c r="G43" s="45" t="str">
        <f t="shared" si="0"/>
        <v/>
      </c>
      <c r="H43" s="1" t="str">
        <f t="shared" si="1"/>
        <v/>
      </c>
      <c r="I43" s="2" t="str">
        <f t="shared" si="2"/>
        <v/>
      </c>
      <c r="J43" s="3" t="str">
        <f t="shared" si="3"/>
        <v/>
      </c>
      <c r="K43" s="3" t="str">
        <f t="shared" si="4"/>
        <v/>
      </c>
      <c r="L43" s="4" t="str">
        <f t="shared" si="5"/>
        <v/>
      </c>
    </row>
    <row r="44" spans="1:12" ht="15">
      <c r="A44" s="78" t="str">
        <f>IF(AND(B44&gt;0,C44&gt;0,D44&gt;0,E44&gt;0),MAX($A$3:A43)+1,"")</f>
        <v/>
      </c>
      <c r="B44" s="39"/>
      <c r="C44" s="39"/>
      <c r="D44" s="82"/>
      <c r="E44" s="14"/>
      <c r="F44" s="85" t="str">
        <f t="shared" si="6"/>
        <v/>
      </c>
      <c r="G44" s="45" t="str">
        <f t="shared" si="0"/>
        <v/>
      </c>
      <c r="H44" s="1" t="str">
        <f t="shared" si="1"/>
        <v/>
      </c>
      <c r="I44" s="2" t="str">
        <f t="shared" si="2"/>
        <v/>
      </c>
      <c r="J44" s="3" t="str">
        <f t="shared" si="3"/>
        <v/>
      </c>
      <c r="K44" s="3" t="str">
        <f t="shared" si="4"/>
        <v/>
      </c>
      <c r="L44" s="4" t="str">
        <f t="shared" si="5"/>
        <v/>
      </c>
    </row>
    <row r="45" spans="1:12" ht="15">
      <c r="A45" s="78" t="str">
        <f>IF(AND(B45&gt;0,C45&gt;0,D45&gt;0,E45&gt;0),MAX($A$3:A44)+1,"")</f>
        <v/>
      </c>
      <c r="B45" s="39"/>
      <c r="C45" s="39"/>
      <c r="D45" s="82"/>
      <c r="E45" s="14"/>
      <c r="F45" s="85" t="str">
        <f t="shared" si="6"/>
        <v/>
      </c>
      <c r="G45" s="45" t="str">
        <f t="shared" si="0"/>
        <v/>
      </c>
      <c r="H45" s="1" t="str">
        <f t="shared" si="1"/>
        <v/>
      </c>
      <c r="I45" s="2" t="str">
        <f t="shared" si="2"/>
        <v/>
      </c>
      <c r="J45" s="3" t="str">
        <f t="shared" si="3"/>
        <v/>
      </c>
      <c r="K45" s="3" t="str">
        <f t="shared" si="4"/>
        <v/>
      </c>
      <c r="L45" s="4" t="str">
        <f t="shared" si="5"/>
        <v/>
      </c>
    </row>
    <row r="46" spans="1:12" ht="15">
      <c r="A46" s="78" t="str">
        <f>IF(AND(B46&gt;0,C46&gt;0,D46&gt;0,E46&gt;0),MAX($A$3:A45)+1,"")</f>
        <v/>
      </c>
      <c r="B46" s="39"/>
      <c r="C46" s="39"/>
      <c r="D46" s="82"/>
      <c r="E46" s="14"/>
      <c r="F46" s="85" t="str">
        <f t="shared" si="6"/>
        <v/>
      </c>
      <c r="G46" s="45" t="str">
        <f t="shared" si="0"/>
        <v/>
      </c>
      <c r="H46" s="1" t="str">
        <f t="shared" si="1"/>
        <v/>
      </c>
      <c r="I46" s="2" t="str">
        <f t="shared" si="2"/>
        <v/>
      </c>
      <c r="J46" s="3" t="str">
        <f t="shared" si="3"/>
        <v/>
      </c>
      <c r="K46" s="3" t="str">
        <f t="shared" si="4"/>
        <v/>
      </c>
      <c r="L46" s="4" t="str">
        <f t="shared" si="5"/>
        <v/>
      </c>
    </row>
    <row r="47" spans="1:12" ht="15">
      <c r="A47" s="78" t="str">
        <f>IF(AND(B47&gt;0,C47&gt;0,D47&gt;0,E47&gt;0),MAX($A$3:A46)+1,"")</f>
        <v/>
      </c>
      <c r="B47" s="39"/>
      <c r="C47" s="39"/>
      <c r="D47" s="82"/>
      <c r="E47" s="14"/>
      <c r="F47" s="85" t="str">
        <f t="shared" si="6"/>
        <v/>
      </c>
      <c r="G47" s="45" t="str">
        <f t="shared" si="0"/>
        <v/>
      </c>
      <c r="H47" s="1" t="str">
        <f t="shared" si="1"/>
        <v/>
      </c>
      <c r="I47" s="2" t="str">
        <f t="shared" si="2"/>
        <v/>
      </c>
      <c r="J47" s="3" t="str">
        <f t="shared" si="3"/>
        <v/>
      </c>
      <c r="K47" s="3" t="str">
        <f t="shared" si="4"/>
        <v/>
      </c>
      <c r="L47" s="4" t="str">
        <f t="shared" si="5"/>
        <v/>
      </c>
    </row>
    <row r="48" spans="1:12" ht="15">
      <c r="A48" s="78" t="str">
        <f>IF(AND(B48&gt;0,C48&gt;0,D48&gt;0,E48&gt;0),MAX($A$3:A47)+1,"")</f>
        <v/>
      </c>
      <c r="B48" s="39"/>
      <c r="C48" s="39"/>
      <c r="D48" s="82"/>
      <c r="E48" s="14"/>
      <c r="F48" s="85" t="str">
        <f t="shared" si="6"/>
        <v/>
      </c>
      <c r="G48" s="45" t="str">
        <f t="shared" si="0"/>
        <v/>
      </c>
      <c r="H48" s="1" t="str">
        <f t="shared" si="1"/>
        <v/>
      </c>
      <c r="I48" s="2" t="str">
        <f t="shared" si="2"/>
        <v/>
      </c>
      <c r="J48" s="3" t="str">
        <f t="shared" si="3"/>
        <v/>
      </c>
      <c r="K48" s="3" t="str">
        <f t="shared" si="4"/>
        <v/>
      </c>
      <c r="L48" s="4" t="str">
        <f t="shared" si="5"/>
        <v/>
      </c>
    </row>
    <row r="49" spans="1:12" ht="15">
      <c r="A49" s="78" t="str">
        <f>IF(AND(B49&gt;0,C49&gt;0,D49&gt;0,E49&gt;0),MAX($A$3:A48)+1,"")</f>
        <v/>
      </c>
      <c r="B49" s="39"/>
      <c r="C49" s="39"/>
      <c r="D49" s="82"/>
      <c r="E49" s="14"/>
      <c r="F49" s="85" t="str">
        <f t="shared" si="6"/>
        <v/>
      </c>
      <c r="G49" s="45" t="str">
        <f t="shared" si="0"/>
        <v/>
      </c>
      <c r="H49" s="1" t="str">
        <f t="shared" si="1"/>
        <v/>
      </c>
      <c r="I49" s="2" t="str">
        <f t="shared" si="2"/>
        <v/>
      </c>
      <c r="J49" s="3" t="str">
        <f t="shared" si="3"/>
        <v/>
      </c>
      <c r="K49" s="3" t="str">
        <f t="shared" si="4"/>
        <v/>
      </c>
      <c r="L49" s="4" t="str">
        <f t="shared" si="5"/>
        <v/>
      </c>
    </row>
    <row r="50" spans="1:12" ht="15">
      <c r="A50" s="78" t="str">
        <f>IF(AND(B50&gt;0,C50&gt;0,D50&gt;0,E50&gt;0),MAX($A$3:A49)+1,"")</f>
        <v/>
      </c>
      <c r="B50" s="39"/>
      <c r="C50" s="39"/>
      <c r="D50" s="82"/>
      <c r="E50" s="14"/>
      <c r="F50" s="85" t="str">
        <f t="shared" si="6"/>
        <v/>
      </c>
      <c r="G50" s="45" t="str">
        <f t="shared" si="0"/>
        <v/>
      </c>
      <c r="H50" s="1" t="str">
        <f t="shared" si="1"/>
        <v/>
      </c>
      <c r="I50" s="2" t="str">
        <f t="shared" si="2"/>
        <v/>
      </c>
      <c r="J50" s="3" t="str">
        <f t="shared" si="3"/>
        <v/>
      </c>
      <c r="K50" s="3" t="str">
        <f t="shared" si="4"/>
        <v/>
      </c>
      <c r="L50" s="4" t="str">
        <f t="shared" si="5"/>
        <v/>
      </c>
    </row>
    <row r="51" spans="1:12" ht="15">
      <c r="A51" s="78" t="str">
        <f>IF(AND(B51&gt;0,C51&gt;0,D51&gt;0,E51&gt;0),MAX($A$3:A50)+1,"")</f>
        <v/>
      </c>
      <c r="B51" s="39"/>
      <c r="C51" s="74"/>
      <c r="D51" s="82"/>
      <c r="E51" s="14"/>
      <c r="F51" s="85" t="str">
        <f t="shared" si="6"/>
        <v/>
      </c>
      <c r="G51" s="45" t="str">
        <f t="shared" si="0"/>
        <v/>
      </c>
      <c r="H51" s="1" t="str">
        <f t="shared" si="1"/>
        <v/>
      </c>
      <c r="I51" s="2" t="str">
        <f>IF(AND(NOT(ISBLANK(D51)),NOT(ISBLANK(E51))),ROUNDDOWN(MOD(#REF!/(24*3600),24),0),"")</f>
        <v/>
      </c>
      <c r="J51" s="3" t="str">
        <f>IF(AND(NOT(ISBLANK(D51)),NOT(ISBLANK(E51))),ROUNDDOWN(((MOD(#REF!/(24*3600),24)-M49)*24*3600)/3600,0),"")</f>
        <v/>
      </c>
      <c r="K51" s="3" t="str">
        <f>IF(AND(NOT(ISBLANK(D51)),NOT(ISBLANK(E51))),ROUNDDOWN(((((MOD(#REF!/(24*3600),24)-M49)*24*3600)/3600-ROUNDDOWN(((MOD(#REF!/(24*3600),24)-M49)*24*3600)/3600,0))*3600)/60,0),"")</f>
        <v/>
      </c>
      <c r="L51" s="9" t="str">
        <f>IF(AND(NOT(ISBLANK(D51)),NOT(ISBLANK(E51))),(((((MOD(#REF!/(24*3600),24)-M49)*24*3600)/3600-ROUNDDOWN(((MOD(#REF!/(24*3600),24)-M49)*24*3600)/3600,0))*3600)/60-ROUNDDOWN(((((MOD(#REF!/(24*3600),24)-M49)*24*3600)/3600-ROUNDDOWN(((MOD(#REF!/(24*3600),24)-M49)*24*3600)/3600,0))*3600)/60,0))*60,"")</f>
        <v/>
      </c>
    </row>
    <row r="52" spans="1:12">
      <c r="A52" s="78" t="str">
        <f>IF(AND(B52&gt;0,C52&gt;0,D52&gt;0,E52&gt;0),MAX($A$3:A51)+1,"")</f>
        <v/>
      </c>
      <c r="B52" s="39"/>
      <c r="C52" s="74"/>
      <c r="D52" s="88"/>
      <c r="E52" s="89"/>
      <c r="F52" s="75" t="str">
        <f t="shared" si="6"/>
        <v/>
      </c>
      <c r="G52" s="45"/>
      <c r="H52" s="43"/>
      <c r="I52" s="43"/>
    </row>
    <row r="53" spans="1:12">
      <c r="A53" s="78" t="str">
        <f>IF(AND(B53&gt;0,C53&gt;0,D53&gt;0,E53&gt;0),MAX($A$3:A52)+1,"")</f>
        <v/>
      </c>
      <c r="B53" s="39"/>
      <c r="C53" s="74"/>
      <c r="D53" s="88"/>
      <c r="E53" s="89"/>
      <c r="F53" s="75" t="str">
        <f t="shared" si="6"/>
        <v/>
      </c>
      <c r="G53" s="45"/>
      <c r="H53" s="43"/>
      <c r="I53" s="43"/>
    </row>
    <row r="54" spans="1:12">
      <c r="A54" s="78" t="str">
        <f>IF(AND(B54&gt;0,C54&gt;0,D54&gt;0,E54&gt;0),MAX($A$3:A53)+1,"")</f>
        <v/>
      </c>
      <c r="B54" s="39"/>
      <c r="C54" s="74"/>
      <c r="D54" s="88"/>
      <c r="E54" s="89"/>
      <c r="F54" s="75" t="str">
        <f t="shared" si="6"/>
        <v/>
      </c>
      <c r="G54" s="45"/>
      <c r="H54" s="43" t="e">
        <f>IF(#REF!&gt;0,TEXT(#REF!,"#H°"),"00°")</f>
        <v>#REF!</v>
      </c>
      <c r="I54" s="43"/>
    </row>
    <row r="55" spans="1:12">
      <c r="A55" s="79" t="str">
        <f>IF(AND(B55&gt;0,C55&gt;0,D55&gt;0,E55&gt;0),MAX($A$3:A54)+1,"")</f>
        <v/>
      </c>
      <c r="B55" s="40"/>
      <c r="C55" s="90"/>
      <c r="D55" s="91"/>
      <c r="E55" s="92"/>
      <c r="F55" s="76" t="str">
        <f t="shared" si="6"/>
        <v/>
      </c>
      <c r="G55" s="48"/>
      <c r="H55" s="43"/>
      <c r="I55" s="43"/>
    </row>
    <row r="56" spans="1:12">
      <c r="G56" s="42"/>
    </row>
  </sheetData>
  <sheetProtection sheet="1" objects="1" scenarios="1"/>
  <mergeCells count="3">
    <mergeCell ref="O5:Q5"/>
    <mergeCell ref="O6:Q6"/>
    <mergeCell ref="N15:U1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showGridLines="0" tabSelected="1" zoomScale="150" zoomScaleNormal="150" zoomScalePageLayoutView="150" workbookViewId="0">
      <selection activeCell="N15" sqref="N15:U15"/>
    </sheetView>
  </sheetViews>
  <sheetFormatPr baseColWidth="10" defaultColWidth="11.5" defaultRowHeight="14" x14ac:dyDescent="0"/>
  <cols>
    <col min="1" max="1" width="4" style="77" customWidth="1"/>
    <col min="2" max="2" width="21.33203125" style="8" customWidth="1"/>
    <col min="3" max="3" width="20.1640625" style="8" customWidth="1"/>
    <col min="4" max="4" width="16.5" style="84" customWidth="1"/>
    <col min="5" max="5" width="20.1640625" style="8" customWidth="1"/>
    <col min="6" max="8" width="5.6640625" style="56" bestFit="1" customWidth="1"/>
    <col min="9" max="11" width="12.5" style="56" hidden="1" customWidth="1"/>
    <col min="12" max="12" width="10.6640625" style="56" bestFit="1" customWidth="1"/>
    <col min="13" max="13" width="8.83203125" style="8" bestFit="1" customWidth="1"/>
    <col min="14" max="14" width="13.83203125" style="8" bestFit="1" customWidth="1"/>
    <col min="15" max="17" width="6.6640625" style="10" customWidth="1"/>
    <col min="18" max="18" width="2.5" style="8" customWidth="1"/>
    <col min="19" max="19" width="0.33203125" style="8" hidden="1" customWidth="1"/>
    <col min="20" max="20" width="3.1640625" style="8" hidden="1" customWidth="1"/>
    <col min="21" max="21" width="8.1640625" style="8" hidden="1" customWidth="1"/>
    <col min="22" max="16384" width="11.5" style="8"/>
  </cols>
  <sheetData>
    <row r="1" spans="1:22" ht="18" customHeight="1">
      <c r="B1" s="96" t="s">
        <v>26</v>
      </c>
      <c r="C1" s="147">
        <f>IF(SUM(C5:C55)&gt;0,MIN(C5:C55),"")</f>
        <v>41423.229166666664</v>
      </c>
      <c r="D1" s="94" t="str">
        <f>IF(SUM(D5:D55)&gt;0,SUM(D5:D55)&amp;" Milles","")</f>
        <v>167 Milles</v>
      </c>
      <c r="E1" s="147">
        <f>IF(SUM(E5:E55)&gt;0,MAX(E5:E55),"")</f>
        <v>41426.759027777778</v>
      </c>
      <c r="F1" s="145" t="str">
        <f>IF(SUM(F5:F55)&gt;0,MAX(F5:F55),"")</f>
        <v/>
      </c>
      <c r="G1" s="145" t="str">
        <f>IF(SUM(G5:G55)&gt;0,MAX(G5:G55),"")</f>
        <v/>
      </c>
      <c r="H1" s="145" t="str">
        <f>IF(SUM(H5:H55)&gt;0,MAX(H5:H55),"")</f>
        <v/>
      </c>
      <c r="I1" s="146" t="str">
        <f>IF(SUM(I5:I55)&gt;0,ROUNDUP(SUM(I5:I55)*24,1)&amp;" h","")</f>
        <v>33,1 h</v>
      </c>
      <c r="J1" s="146"/>
      <c r="K1" s="146"/>
      <c r="L1" s="146">
        <f>IF(AND(SUM(C5:C55)&gt;0,SUM(E5:E55)&gt;0,SUM(D5:D55)&gt;0),SUM(D5:D55)/(ROUNDUP(SUM(I5:I55)*24,1)),"")</f>
        <v>5.0453172205438062</v>
      </c>
      <c r="M1" s="64"/>
      <c r="N1" s="5"/>
      <c r="O1" s="6"/>
      <c r="P1" s="6"/>
      <c r="Q1" s="7"/>
    </row>
    <row r="2" spans="1:22" ht="11" customHeight="1">
      <c r="B2" s="65"/>
      <c r="C2" s="65"/>
      <c r="D2" s="66"/>
      <c r="E2" s="65"/>
      <c r="F2" s="65"/>
      <c r="G2" s="65"/>
      <c r="H2" s="65"/>
      <c r="I2" s="65"/>
      <c r="J2" s="65"/>
      <c r="K2" s="65"/>
      <c r="L2" s="65"/>
      <c r="M2" s="64"/>
      <c r="N2" s="5"/>
      <c r="O2" s="6"/>
      <c r="P2" s="6"/>
      <c r="Q2" s="7"/>
    </row>
    <row r="3" spans="1:22" ht="56" customHeight="1">
      <c r="B3" s="80" t="s">
        <v>1</v>
      </c>
      <c r="C3" s="57" t="s">
        <v>19</v>
      </c>
      <c r="D3" s="81" t="s">
        <v>20</v>
      </c>
      <c r="E3" s="57" t="s">
        <v>23</v>
      </c>
      <c r="F3" s="97" t="s">
        <v>24</v>
      </c>
      <c r="G3" s="97"/>
      <c r="H3" s="97"/>
      <c r="I3" s="57"/>
      <c r="J3" s="57"/>
      <c r="K3" s="57"/>
      <c r="L3" s="136" t="s">
        <v>25</v>
      </c>
    </row>
    <row r="4" spans="1:22">
      <c r="B4" s="137" t="s">
        <v>16</v>
      </c>
      <c r="C4" s="138" t="s">
        <v>15</v>
      </c>
      <c r="D4" s="139" t="s">
        <v>17</v>
      </c>
      <c r="E4" s="138" t="s">
        <v>15</v>
      </c>
      <c r="F4" s="138"/>
      <c r="G4" s="140"/>
      <c r="H4" s="140"/>
      <c r="I4" s="139" t="s">
        <v>17</v>
      </c>
      <c r="J4" s="139" t="s">
        <v>17</v>
      </c>
      <c r="K4" s="139" t="s">
        <v>17</v>
      </c>
      <c r="L4" s="139" t="s">
        <v>17</v>
      </c>
    </row>
    <row r="5" spans="1:22">
      <c r="A5" s="78">
        <f>IF(AND(B5&gt;0,C5&gt;0,C5&gt;0,E5&gt;0),MAX($A$3:A3)+1,"")</f>
        <v>1</v>
      </c>
      <c r="B5" s="13" t="s">
        <v>3</v>
      </c>
      <c r="C5" s="72">
        <v>41423.229166666664</v>
      </c>
      <c r="D5" s="82">
        <v>37</v>
      </c>
      <c r="E5" s="72">
        <v>41423.567361111112</v>
      </c>
      <c r="F5" s="148" t="str">
        <f t="shared" ref="F5:F10" si="0">IF(D5&gt;0,TEXT(TRUNC(ABS(I5),)&amp;"j",""))</f>
        <v>0j</v>
      </c>
      <c r="G5" s="148" t="str">
        <f t="shared" ref="G5:G55" si="1">IF(D5&gt;0,TEXT(TRUNC(ABS(J5),)&amp;"h",""))</f>
        <v>8h</v>
      </c>
      <c r="H5" s="148" t="str">
        <f>IF(D5&gt;0,TEXT(TRUNC(ABS(K5),)&amp;"'",""))</f>
        <v>7'</v>
      </c>
      <c r="I5" s="149">
        <f>IF(AND(E5&gt;0,C5&gt;0),E5-C5,"")</f>
        <v>0.33819444444816327</v>
      </c>
      <c r="J5" s="149">
        <f>IF(AND(E5&gt;0,C5&gt;0),(I5-TRUNC(ABS(I5),))*24,"")</f>
        <v>8.1166666667559184</v>
      </c>
      <c r="K5" s="149">
        <f>IF(AND(E5&gt;0,C5&gt;0),(J5-TRUNC(ABS(J5),))*60,"")</f>
        <v>7.0000000053551048</v>
      </c>
      <c r="L5" s="141">
        <f>IF((E5-C5)&gt;0,D5/((E5-C5)*24),"")</f>
        <v>4.5585215605248228</v>
      </c>
      <c r="M5" s="101"/>
      <c r="N5" s="102" t="s">
        <v>4</v>
      </c>
      <c r="O5" s="103" t="s">
        <v>5</v>
      </c>
      <c r="P5" s="104"/>
      <c r="Q5" s="105"/>
      <c r="R5" s="101"/>
      <c r="S5" s="101"/>
      <c r="T5" s="101"/>
      <c r="U5" s="101"/>
    </row>
    <row r="6" spans="1:22">
      <c r="A6" s="78">
        <f>IF(AND(B6&gt;0,C6&gt;0,C6&gt;0,E6&gt;0),MAX($A$3:A4)+1,"")</f>
        <v>1</v>
      </c>
      <c r="B6" s="13" t="s">
        <v>6</v>
      </c>
      <c r="C6" s="72">
        <v>41423.61041666667</v>
      </c>
      <c r="D6" s="82">
        <v>27</v>
      </c>
      <c r="E6" s="72">
        <v>41423.772916666669</v>
      </c>
      <c r="F6" s="148" t="str">
        <f t="shared" si="0"/>
        <v>0j</v>
      </c>
      <c r="G6" s="148" t="str">
        <f t="shared" si="1"/>
        <v>3h</v>
      </c>
      <c r="H6" s="148" t="str">
        <f t="shared" ref="H6:H55" si="2">IF(D6&gt;0,TEXT(TRUNC(ABS(K6),)&amp;"'",""))</f>
        <v>53'</v>
      </c>
      <c r="I6" s="149">
        <f t="shared" ref="I6:I55" si="3">IF(AND(E6&gt;0,C6&gt;0),E6-C6,"")</f>
        <v>0.16249999999854481</v>
      </c>
      <c r="J6" s="149">
        <f t="shared" ref="J6:J55" si="4">IF(AND(E6&gt;0,C6&gt;0),(I6-TRUNC(ABS(I6),))*24,"")</f>
        <v>3.8999999999650754</v>
      </c>
      <c r="K6" s="149">
        <f t="shared" ref="K6:K55" si="5">IF(AND(E6&gt;0,C6&gt;0),(J6-TRUNC(ABS(J6),))*60,"")</f>
        <v>53.999999997904524</v>
      </c>
      <c r="L6" s="141">
        <f t="shared" ref="L6:L55" si="6">IF((E6-C6)&gt;0,D6/((E6-C6)*24),"")</f>
        <v>6.9230769231389191</v>
      </c>
      <c r="M6" s="101"/>
      <c r="N6" s="102" t="s">
        <v>7</v>
      </c>
      <c r="O6" s="106" t="s">
        <v>8</v>
      </c>
      <c r="P6" s="107"/>
      <c r="Q6" s="108"/>
      <c r="R6" s="101"/>
      <c r="S6" s="101"/>
      <c r="T6" s="101"/>
      <c r="U6" s="101"/>
    </row>
    <row r="7" spans="1:22">
      <c r="A7" s="78">
        <f>IF(AND(B7&gt;0,C7&gt;0,C7&gt;0,E7&gt;0),MAX($A$3:A5)+1,"")</f>
        <v>2</v>
      </c>
      <c r="B7" s="15" t="s">
        <v>9</v>
      </c>
      <c r="C7" s="73">
        <v>41424.414583333331</v>
      </c>
      <c r="D7" s="82">
        <v>35</v>
      </c>
      <c r="E7" s="72">
        <v>41424.693055555559</v>
      </c>
      <c r="F7" s="148" t="str">
        <f t="shared" si="0"/>
        <v>0j</v>
      </c>
      <c r="G7" s="148" t="str">
        <f t="shared" si="1"/>
        <v>6h</v>
      </c>
      <c r="H7" s="148" t="str">
        <f t="shared" si="2"/>
        <v>41'</v>
      </c>
      <c r="I7" s="149">
        <f t="shared" si="3"/>
        <v>0.27847222222771961</v>
      </c>
      <c r="J7" s="149">
        <f t="shared" si="4"/>
        <v>6.6833333334652707</v>
      </c>
      <c r="K7" s="149">
        <f t="shared" si="5"/>
        <v>41.000000007916242</v>
      </c>
      <c r="L7" s="141">
        <f t="shared" si="6"/>
        <v>5.2369077305699339</v>
      </c>
      <c r="M7" s="109" t="s">
        <v>10</v>
      </c>
      <c r="N7" s="110">
        <v>-179.564212</v>
      </c>
      <c r="O7" s="111" t="str">
        <f>IF(S7&gt;0,TEXT(S7,"#°"),"00°")</f>
        <v>179°</v>
      </c>
      <c r="P7" s="112" t="str">
        <f>IF(T7&gt;0,TEXT(T7,"#'"),"00'")</f>
        <v>33'</v>
      </c>
      <c r="Q7" s="113" t="str">
        <f>IF(U7&gt;0,TEXT(U7,"#,##''"),"00''")</f>
        <v>51,16''</v>
      </c>
      <c r="R7" s="114" t="str">
        <f>IF(N7&gt;0,"W","E")</f>
        <v>E</v>
      </c>
      <c r="S7" s="100">
        <f>TRUNC(ABS(N7),)</f>
        <v>179</v>
      </c>
      <c r="T7" s="115">
        <f>TRUNC((ABS(N7)-TRUNC(ABS(N7),))*60,)</f>
        <v>33</v>
      </c>
      <c r="U7" s="116">
        <f>(((ABS(N7)-TRUNC(ABS(N7),))*60)-TRUNC((ABS(N7)-TRUNC(ABS(N7),))*60,))*60</f>
        <v>51.163199999991775</v>
      </c>
      <c r="V7" s="24"/>
    </row>
    <row r="8" spans="1:22">
      <c r="A8" s="78">
        <f>IF(AND(B8&gt;0,C8&gt;0,C8&gt;0,E8&gt;0),MAX($A$3:A6)+1,"")</f>
        <v>2</v>
      </c>
      <c r="B8" s="15" t="s">
        <v>11</v>
      </c>
      <c r="C8" s="73">
        <v>41425.375</v>
      </c>
      <c r="D8" s="82">
        <v>31</v>
      </c>
      <c r="E8" s="72">
        <v>41425.651388888888</v>
      </c>
      <c r="F8" s="148" t="str">
        <f t="shared" si="0"/>
        <v>0j</v>
      </c>
      <c r="G8" s="148" t="str">
        <f t="shared" si="1"/>
        <v>6h</v>
      </c>
      <c r="H8" s="148" t="str">
        <f t="shared" si="2"/>
        <v>37'</v>
      </c>
      <c r="I8" s="149">
        <f t="shared" si="3"/>
        <v>0.27638888888759539</v>
      </c>
      <c r="J8" s="149">
        <f t="shared" si="4"/>
        <v>6.6333333333022892</v>
      </c>
      <c r="K8" s="149">
        <f t="shared" si="5"/>
        <v>37.999999998137355</v>
      </c>
      <c r="L8" s="141">
        <f t="shared" si="6"/>
        <v>4.6733668341927252</v>
      </c>
      <c r="M8" s="117" t="s">
        <v>12</v>
      </c>
      <c r="N8" s="118">
        <v>45.755000000000003</v>
      </c>
      <c r="O8" s="119" t="str">
        <f>IF(S8&gt;0,TEXT(S8,"#°"),"00°")</f>
        <v>45°</v>
      </c>
      <c r="P8" s="120" t="str">
        <f>IF(T8&gt;0,TEXT(T8,"#'"),"00'")</f>
        <v>45'</v>
      </c>
      <c r="Q8" s="121" t="str">
        <f>IF(U8&gt;0,TEXT(U8,"#,##''"),"00''")</f>
        <v>18,''</v>
      </c>
      <c r="R8" s="122" t="str">
        <f>IF(N8&gt;0,"N","S")</f>
        <v>N</v>
      </c>
      <c r="S8" s="123">
        <f>TRUNC(ABS(N8),)</f>
        <v>45</v>
      </c>
      <c r="T8" s="124">
        <f>TRUNC((ABS(N8)-TRUNC(ABS(N8),))*60,)</f>
        <v>45</v>
      </c>
      <c r="U8" s="125">
        <f>(((ABS(N8)-TRUNC(ABS(N8),))*60)-TRUNC((ABS(N8)-TRUNC(ABS(N8),))*60,))*60</f>
        <v>18.000000000009209</v>
      </c>
      <c r="V8" s="24"/>
    </row>
    <row r="9" spans="1:22">
      <c r="A9" s="78">
        <f>IF(AND(B9&gt;0,C9&gt;0,C9&gt;0,E9&gt;0),MAX($A$3:A7)+1,"")</f>
        <v>3</v>
      </c>
      <c r="B9" s="15" t="s">
        <v>13</v>
      </c>
      <c r="C9" s="73">
        <v>41426.4375</v>
      </c>
      <c r="D9" s="83">
        <v>37</v>
      </c>
      <c r="E9" s="72">
        <v>41426.759027777778</v>
      </c>
      <c r="F9" s="148" t="str">
        <f t="shared" si="0"/>
        <v>0j</v>
      </c>
      <c r="G9" s="148" t="str">
        <f t="shared" si="1"/>
        <v>7h</v>
      </c>
      <c r="H9" s="148" t="str">
        <f t="shared" si="2"/>
        <v>43'</v>
      </c>
      <c r="I9" s="149">
        <f t="shared" si="3"/>
        <v>0.32152777777810115</v>
      </c>
      <c r="J9" s="149">
        <f t="shared" si="4"/>
        <v>7.7166666666744277</v>
      </c>
      <c r="K9" s="149">
        <f t="shared" si="5"/>
        <v>43.000000000465661</v>
      </c>
      <c r="L9" s="141">
        <f t="shared" si="6"/>
        <v>4.7948164146820025</v>
      </c>
      <c r="M9" s="101"/>
      <c r="N9" s="101"/>
      <c r="O9" s="126"/>
      <c r="P9" s="126"/>
      <c r="Q9" s="126"/>
      <c r="R9" s="101"/>
      <c r="S9" s="101"/>
      <c r="T9" s="127"/>
      <c r="U9" s="101"/>
    </row>
    <row r="10" spans="1:22">
      <c r="A10" s="78" t="str">
        <f>IF(AND(B10&gt;0,C10&gt;0,C10&gt;0,E10&gt;0),MAX($A$3:A8)+1,"")</f>
        <v/>
      </c>
      <c r="B10" s="15"/>
      <c r="C10" s="99"/>
      <c r="D10" s="83"/>
      <c r="E10" s="73"/>
      <c r="F10" s="148" t="b">
        <f>IF(D10&gt;0,TEXT(TRUNC(ABS(I10),)&amp;"j",""))</f>
        <v>0</v>
      </c>
      <c r="G10" s="150" t="b">
        <f t="shared" si="1"/>
        <v>0</v>
      </c>
      <c r="H10" s="148" t="b">
        <f t="shared" si="2"/>
        <v>0</v>
      </c>
      <c r="I10" s="149" t="str">
        <f t="shared" si="3"/>
        <v/>
      </c>
      <c r="J10" s="149" t="str">
        <f t="shared" si="4"/>
        <v/>
      </c>
      <c r="K10" s="149" t="str">
        <f t="shared" si="5"/>
        <v/>
      </c>
      <c r="L10" s="141" t="str">
        <f t="shared" si="6"/>
        <v/>
      </c>
      <c r="M10" s="101"/>
      <c r="N10" s="101"/>
      <c r="O10" s="126"/>
      <c r="P10" s="126"/>
      <c r="Q10" s="126"/>
      <c r="R10" s="101"/>
      <c r="S10" s="101"/>
      <c r="T10" s="101"/>
      <c r="U10" s="101"/>
    </row>
    <row r="11" spans="1:22" s="135" customFormat="1">
      <c r="A11" s="131" t="str">
        <f>IF(AND(B11&gt;0,C11&gt;0,C11&gt;0,E11&gt;0),MAX($A$3:A9)+1,"")</f>
        <v/>
      </c>
      <c r="B11" s="15"/>
      <c r="C11" s="142"/>
      <c r="D11" s="83"/>
      <c r="E11" s="15"/>
      <c r="F11" s="148" t="b">
        <f>IF(D11&gt;0,TEXT(TRUNC(ABS(I11),)&amp;"j",""))</f>
        <v>0</v>
      </c>
      <c r="G11" s="151" t="b">
        <f t="shared" si="1"/>
        <v>0</v>
      </c>
      <c r="H11" s="148" t="b">
        <f t="shared" si="2"/>
        <v>0</v>
      </c>
      <c r="I11" s="149" t="str">
        <f t="shared" si="3"/>
        <v/>
      </c>
      <c r="J11" s="149" t="str">
        <f t="shared" si="4"/>
        <v/>
      </c>
      <c r="K11" s="149" t="str">
        <f t="shared" si="5"/>
        <v/>
      </c>
      <c r="L11" s="141" t="str">
        <f t="shared" si="6"/>
        <v/>
      </c>
      <c r="M11" s="132"/>
      <c r="N11" s="132"/>
      <c r="O11" s="133"/>
      <c r="P11" s="134"/>
      <c r="Q11" s="134"/>
      <c r="R11" s="132"/>
      <c r="S11" s="132"/>
      <c r="T11" s="132"/>
      <c r="U11" s="132"/>
    </row>
    <row r="12" spans="1:22">
      <c r="A12" s="78" t="str">
        <f>IF(AND(B12&gt;0,C12&gt;0,C12&gt;0,E12&gt;0),MAX($A$3:A10)+1,"")</f>
        <v/>
      </c>
      <c r="B12" s="15"/>
      <c r="C12" s="98"/>
      <c r="D12" s="83"/>
      <c r="E12" s="72"/>
      <c r="F12" s="148" t="b">
        <f t="shared" ref="F6:F55" si="7">IF(AND(C12&gt;0,E12&gt;0),TEXT(TRUNC(ABS(I12),)&amp;"j",""))</f>
        <v>0</v>
      </c>
      <c r="G12" s="149" t="b">
        <f t="shared" si="1"/>
        <v>0</v>
      </c>
      <c r="H12" s="148" t="b">
        <f t="shared" si="2"/>
        <v>0</v>
      </c>
      <c r="I12" s="149" t="str">
        <f t="shared" si="3"/>
        <v/>
      </c>
      <c r="J12" s="149" t="str">
        <f t="shared" si="4"/>
        <v/>
      </c>
      <c r="K12" s="149" t="str">
        <f t="shared" si="5"/>
        <v/>
      </c>
      <c r="L12" s="141" t="str">
        <f t="shared" si="6"/>
        <v/>
      </c>
      <c r="M12" s="101"/>
      <c r="N12" s="101"/>
      <c r="O12" s="126"/>
      <c r="P12" s="126"/>
      <c r="Q12" s="126"/>
      <c r="R12" s="101"/>
      <c r="S12" s="101"/>
      <c r="T12" s="101"/>
      <c r="U12" s="101"/>
    </row>
    <row r="13" spans="1:22">
      <c r="A13" s="78" t="str">
        <f>IF(AND(B13&gt;0,C13&gt;0,C13&gt;0,E13&gt;0),MAX($A$3:A11)+1,"")</f>
        <v/>
      </c>
      <c r="B13" s="15"/>
      <c r="C13" s="98"/>
      <c r="D13" s="83"/>
      <c r="E13" s="72"/>
      <c r="F13" s="148" t="b">
        <f t="shared" si="7"/>
        <v>0</v>
      </c>
      <c r="G13" s="149" t="b">
        <f t="shared" si="1"/>
        <v>0</v>
      </c>
      <c r="H13" s="148" t="b">
        <f t="shared" si="2"/>
        <v>0</v>
      </c>
      <c r="I13" s="149" t="str">
        <f t="shared" si="3"/>
        <v/>
      </c>
      <c r="J13" s="149" t="str">
        <f t="shared" si="4"/>
        <v/>
      </c>
      <c r="K13" s="149" t="str">
        <f t="shared" si="5"/>
        <v/>
      </c>
      <c r="L13" s="141" t="str">
        <f t="shared" si="6"/>
        <v/>
      </c>
      <c r="M13" s="101"/>
      <c r="N13" s="101"/>
      <c r="O13" s="126"/>
      <c r="P13" s="128"/>
      <c r="Q13" s="126"/>
      <c r="R13" s="101"/>
      <c r="S13" s="101"/>
      <c r="T13" s="101"/>
      <c r="U13" s="101"/>
    </row>
    <row r="14" spans="1:22">
      <c r="A14" s="78" t="str">
        <f>IF(AND(B14&gt;0,C14&gt;0,C14&gt;0,E14&gt;0),MAX($A$3:A12)+1,"")</f>
        <v/>
      </c>
      <c r="B14" s="15"/>
      <c r="C14" s="99"/>
      <c r="D14" s="83"/>
      <c r="E14" s="73"/>
      <c r="F14" s="148" t="b">
        <f t="shared" si="7"/>
        <v>0</v>
      </c>
      <c r="G14" s="150" t="b">
        <f t="shared" si="1"/>
        <v>0</v>
      </c>
      <c r="H14" s="150" t="b">
        <f t="shared" si="2"/>
        <v>0</v>
      </c>
      <c r="I14" s="149" t="str">
        <f t="shared" si="3"/>
        <v/>
      </c>
      <c r="J14" s="149" t="str">
        <f t="shared" si="4"/>
        <v/>
      </c>
      <c r="K14" s="149" t="str">
        <f t="shared" si="5"/>
        <v/>
      </c>
      <c r="L14" s="141" t="str">
        <f t="shared" si="6"/>
        <v/>
      </c>
      <c r="M14" s="101"/>
      <c r="N14" s="101"/>
      <c r="O14" s="126"/>
      <c r="P14" s="126"/>
      <c r="Q14" s="126"/>
      <c r="R14" s="101"/>
      <c r="S14" s="101"/>
      <c r="T14" s="101"/>
      <c r="U14" s="101"/>
    </row>
    <row r="15" spans="1:22">
      <c r="A15" s="78" t="str">
        <f>IF(AND(B15&gt;0,C15&gt;0,C15&gt;0,E15&gt;0),MAX($A$3:A13)+1,"")</f>
        <v/>
      </c>
      <c r="B15" s="15"/>
      <c r="C15" s="142"/>
      <c r="D15" s="83"/>
      <c r="E15" s="143"/>
      <c r="F15" s="148" t="b">
        <f t="shared" si="7"/>
        <v>0</v>
      </c>
      <c r="G15" s="150" t="b">
        <f t="shared" si="1"/>
        <v>0</v>
      </c>
      <c r="H15" s="150" t="b">
        <f t="shared" si="2"/>
        <v>0</v>
      </c>
      <c r="I15" s="149" t="str">
        <f t="shared" si="3"/>
        <v/>
      </c>
      <c r="J15" s="149" t="str">
        <f t="shared" si="4"/>
        <v/>
      </c>
      <c r="K15" s="149" t="str">
        <f t="shared" si="5"/>
        <v/>
      </c>
      <c r="L15" s="141" t="str">
        <f t="shared" si="6"/>
        <v/>
      </c>
      <c r="M15" s="101"/>
      <c r="N15" s="101"/>
      <c r="O15" s="101"/>
      <c r="P15" s="101"/>
      <c r="Q15" s="101"/>
      <c r="R15" s="101"/>
      <c r="S15" s="101"/>
      <c r="T15" s="101"/>
      <c r="U15" s="101"/>
    </row>
    <row r="16" spans="1:22">
      <c r="A16" s="78" t="str">
        <f>IF(AND(B16&gt;0,C16&gt;0,C16&gt;0,E16&gt;0),MAX($A$3:A14)+1,"")</f>
        <v/>
      </c>
      <c r="B16" s="15"/>
      <c r="C16" s="142"/>
      <c r="D16" s="83"/>
      <c r="E16" s="15"/>
      <c r="F16" s="148" t="b">
        <f t="shared" si="7"/>
        <v>0</v>
      </c>
      <c r="G16" s="151" t="b">
        <f t="shared" si="1"/>
        <v>0</v>
      </c>
      <c r="H16" s="151" t="b">
        <f t="shared" si="2"/>
        <v>0</v>
      </c>
      <c r="I16" s="149" t="str">
        <f t="shared" si="3"/>
        <v/>
      </c>
      <c r="J16" s="149" t="str">
        <f t="shared" si="4"/>
        <v/>
      </c>
      <c r="K16" s="149" t="str">
        <f t="shared" si="5"/>
        <v/>
      </c>
      <c r="L16" s="141" t="str">
        <f t="shared" si="6"/>
        <v/>
      </c>
    </row>
    <row r="17" spans="1:12">
      <c r="A17" s="78" t="str">
        <f>IF(AND(B17&gt;0,C17&gt;0,C17&gt;0,E17&gt;0),MAX($A$3:A15)+1,"")</f>
        <v/>
      </c>
      <c r="B17" s="15"/>
      <c r="C17" s="142"/>
      <c r="D17" s="83"/>
      <c r="E17" s="15"/>
      <c r="F17" s="148" t="b">
        <f t="shared" si="7"/>
        <v>0</v>
      </c>
      <c r="G17" s="151" t="b">
        <f t="shared" si="1"/>
        <v>0</v>
      </c>
      <c r="H17" s="151" t="b">
        <f t="shared" si="2"/>
        <v>0</v>
      </c>
      <c r="I17" s="149" t="str">
        <f t="shared" si="3"/>
        <v/>
      </c>
      <c r="J17" s="149" t="str">
        <f t="shared" si="4"/>
        <v/>
      </c>
      <c r="K17" s="149" t="str">
        <f t="shared" si="5"/>
        <v/>
      </c>
      <c r="L17" s="141" t="str">
        <f t="shared" si="6"/>
        <v/>
      </c>
    </row>
    <row r="18" spans="1:12">
      <c r="A18" s="78" t="str">
        <f>IF(AND(B18&gt;0,C18&gt;0,C18&gt;0,E18&gt;0),MAX($A$3:A16)+1,"")</f>
        <v/>
      </c>
      <c r="B18" s="15"/>
      <c r="C18" s="142"/>
      <c r="D18" s="82"/>
      <c r="E18" s="73"/>
      <c r="F18" s="148" t="b">
        <f t="shared" si="7"/>
        <v>0</v>
      </c>
      <c r="G18" s="150" t="b">
        <f t="shared" si="1"/>
        <v>0</v>
      </c>
      <c r="H18" s="150" t="b">
        <f t="shared" si="2"/>
        <v>0</v>
      </c>
      <c r="I18" s="149" t="str">
        <f t="shared" si="3"/>
        <v/>
      </c>
      <c r="J18" s="149" t="str">
        <f t="shared" si="4"/>
        <v/>
      </c>
      <c r="K18" s="149" t="str">
        <f t="shared" si="5"/>
        <v/>
      </c>
      <c r="L18" s="141" t="str">
        <f t="shared" si="6"/>
        <v/>
      </c>
    </row>
    <row r="19" spans="1:12">
      <c r="A19" s="78" t="str">
        <f>IF(AND(B19&gt;0,C19&gt;0,C19&gt;0,E19&gt;0),MAX($A$3:A17)+1,"")</f>
        <v/>
      </c>
      <c r="B19" s="15"/>
      <c r="C19" s="142"/>
      <c r="D19" s="82"/>
      <c r="E19" s="15"/>
      <c r="F19" s="148" t="b">
        <f t="shared" si="7"/>
        <v>0</v>
      </c>
      <c r="G19" s="151" t="b">
        <f t="shared" si="1"/>
        <v>0</v>
      </c>
      <c r="H19" s="151" t="b">
        <f t="shared" si="2"/>
        <v>0</v>
      </c>
      <c r="I19" s="149" t="str">
        <f t="shared" si="3"/>
        <v/>
      </c>
      <c r="J19" s="149" t="str">
        <f t="shared" si="4"/>
        <v/>
      </c>
      <c r="K19" s="149" t="str">
        <f t="shared" si="5"/>
        <v/>
      </c>
      <c r="L19" s="141" t="str">
        <f t="shared" si="6"/>
        <v/>
      </c>
    </row>
    <row r="20" spans="1:12">
      <c r="A20" s="78" t="str">
        <f>IF(AND(B20&gt;0,C20&gt;0,C20&gt;0,E20&gt;0),MAX($A$3:A18)+1,"")</f>
        <v/>
      </c>
      <c r="B20" s="15"/>
      <c r="C20" s="142"/>
      <c r="D20" s="82"/>
      <c r="E20" s="159"/>
      <c r="F20" s="148" t="b">
        <f t="shared" si="7"/>
        <v>0</v>
      </c>
      <c r="G20" s="149" t="b">
        <f t="shared" si="1"/>
        <v>0</v>
      </c>
      <c r="H20" s="149" t="b">
        <f t="shared" si="2"/>
        <v>0</v>
      </c>
      <c r="I20" s="149" t="str">
        <f t="shared" si="3"/>
        <v/>
      </c>
      <c r="J20" s="149" t="str">
        <f t="shared" si="4"/>
        <v/>
      </c>
      <c r="K20" s="149" t="str">
        <f t="shared" si="5"/>
        <v/>
      </c>
      <c r="L20" s="141" t="str">
        <f t="shared" si="6"/>
        <v/>
      </c>
    </row>
    <row r="21" spans="1:12">
      <c r="A21" s="78" t="str">
        <f>IF(AND(B21&gt;0,C21&gt;0,C21&gt;0,E21&gt;0),MAX($A$3:A19)+1,"")</f>
        <v/>
      </c>
      <c r="B21" s="15"/>
      <c r="C21" s="142"/>
      <c r="D21" s="82"/>
      <c r="E21" s="159"/>
      <c r="F21" s="148" t="b">
        <f t="shared" si="7"/>
        <v>0</v>
      </c>
      <c r="G21" s="149" t="b">
        <f t="shared" si="1"/>
        <v>0</v>
      </c>
      <c r="H21" s="149" t="b">
        <f t="shared" si="2"/>
        <v>0</v>
      </c>
      <c r="I21" s="149" t="str">
        <f t="shared" si="3"/>
        <v/>
      </c>
      <c r="J21" s="149" t="str">
        <f t="shared" si="4"/>
        <v/>
      </c>
      <c r="K21" s="149" t="str">
        <f t="shared" si="5"/>
        <v/>
      </c>
      <c r="L21" s="141" t="str">
        <f t="shared" si="6"/>
        <v/>
      </c>
    </row>
    <row r="22" spans="1:12">
      <c r="A22" s="78" t="str">
        <f>IF(AND(B22&gt;0,C22&gt;0,C22&gt;0,E22&gt;0),MAX($A$3:A20)+1,"")</f>
        <v/>
      </c>
      <c r="B22" s="15"/>
      <c r="C22" s="142"/>
      <c r="D22" s="82"/>
      <c r="E22" s="160"/>
      <c r="F22" s="148" t="b">
        <f t="shared" si="7"/>
        <v>0</v>
      </c>
      <c r="G22" s="152" t="b">
        <f t="shared" si="1"/>
        <v>0</v>
      </c>
      <c r="H22" s="152" t="b">
        <f t="shared" si="2"/>
        <v>0</v>
      </c>
      <c r="I22" s="149" t="str">
        <f t="shared" si="3"/>
        <v/>
      </c>
      <c r="J22" s="149" t="str">
        <f t="shared" si="4"/>
        <v/>
      </c>
      <c r="K22" s="149" t="str">
        <f t="shared" si="5"/>
        <v/>
      </c>
      <c r="L22" s="141" t="str">
        <f t="shared" si="6"/>
        <v/>
      </c>
    </row>
    <row r="23" spans="1:12">
      <c r="A23" s="78" t="str">
        <f>IF(AND(B23&gt;0,C23&gt;0,C23&gt;0,E23&gt;0),MAX($A$3:A21)+1,"")</f>
        <v/>
      </c>
      <c r="B23" s="15"/>
      <c r="C23" s="142"/>
      <c r="D23" s="82"/>
      <c r="E23" s="160"/>
      <c r="F23" s="148" t="b">
        <f t="shared" si="7"/>
        <v>0</v>
      </c>
      <c r="G23" s="152" t="b">
        <f t="shared" si="1"/>
        <v>0</v>
      </c>
      <c r="H23" s="152" t="b">
        <f t="shared" si="2"/>
        <v>0</v>
      </c>
      <c r="I23" s="149" t="str">
        <f t="shared" si="3"/>
        <v/>
      </c>
      <c r="J23" s="149" t="str">
        <f t="shared" si="4"/>
        <v/>
      </c>
      <c r="K23" s="149" t="str">
        <f t="shared" si="5"/>
        <v/>
      </c>
      <c r="L23" s="141" t="str">
        <f t="shared" si="6"/>
        <v/>
      </c>
    </row>
    <row r="24" spans="1:12">
      <c r="A24" s="78" t="str">
        <f>IF(AND(B24&gt;0,C24&gt;0,C24&gt;0,E24&gt;0),MAX($A$3:A22)+1,"")</f>
        <v/>
      </c>
      <c r="B24" s="15"/>
      <c r="C24" s="142"/>
      <c r="D24" s="82"/>
      <c r="E24" s="144"/>
      <c r="F24" s="148" t="b">
        <f t="shared" si="7"/>
        <v>0</v>
      </c>
      <c r="G24" s="150" t="b">
        <f t="shared" si="1"/>
        <v>0</v>
      </c>
      <c r="H24" s="150" t="b">
        <f t="shared" si="2"/>
        <v>0</v>
      </c>
      <c r="I24" s="149" t="str">
        <f t="shared" si="3"/>
        <v/>
      </c>
      <c r="J24" s="149" t="str">
        <f t="shared" si="4"/>
        <v/>
      </c>
      <c r="K24" s="149" t="str">
        <f t="shared" si="5"/>
        <v/>
      </c>
      <c r="L24" s="141" t="str">
        <f t="shared" si="6"/>
        <v/>
      </c>
    </row>
    <row r="25" spans="1:12">
      <c r="A25" s="78" t="str">
        <f>IF(AND(B25&gt;0,C25&gt;0,C25&gt;0,E25&gt;0),MAX($A$3:A23)+1,"")</f>
        <v/>
      </c>
      <c r="B25" s="15"/>
      <c r="C25" s="142"/>
      <c r="D25" s="82"/>
      <c r="E25" s="13"/>
      <c r="F25" s="148" t="b">
        <f t="shared" si="7"/>
        <v>0</v>
      </c>
      <c r="G25" s="153" t="b">
        <f t="shared" si="1"/>
        <v>0</v>
      </c>
      <c r="H25" s="153" t="b">
        <f t="shared" si="2"/>
        <v>0</v>
      </c>
      <c r="I25" s="149" t="str">
        <f t="shared" si="3"/>
        <v/>
      </c>
      <c r="J25" s="149" t="str">
        <f t="shared" si="4"/>
        <v/>
      </c>
      <c r="K25" s="149" t="str">
        <f t="shared" si="5"/>
        <v/>
      </c>
      <c r="L25" s="141" t="str">
        <f t="shared" si="6"/>
        <v/>
      </c>
    </row>
    <row r="26" spans="1:12">
      <c r="A26" s="78" t="str">
        <f>IF(AND(B26&gt;0,C26&gt;0,C26&gt;0,E26&gt;0),MAX($A$3:A24)+1,"")</f>
        <v/>
      </c>
      <c r="B26" s="15"/>
      <c r="C26" s="142"/>
      <c r="D26" s="82"/>
      <c r="E26" s="74"/>
      <c r="F26" s="148" t="b">
        <f t="shared" si="7"/>
        <v>0</v>
      </c>
      <c r="G26" s="154" t="b">
        <f t="shared" si="1"/>
        <v>0</v>
      </c>
      <c r="H26" s="154" t="b">
        <f t="shared" si="2"/>
        <v>0</v>
      </c>
      <c r="I26" s="149" t="str">
        <f t="shared" si="3"/>
        <v/>
      </c>
      <c r="J26" s="149" t="str">
        <f t="shared" si="4"/>
        <v/>
      </c>
      <c r="K26" s="149" t="str">
        <f t="shared" si="5"/>
        <v/>
      </c>
      <c r="L26" s="141" t="str">
        <f t="shared" si="6"/>
        <v/>
      </c>
    </row>
    <row r="27" spans="1:12">
      <c r="A27" s="78" t="str">
        <f>IF(AND(B27&gt;0,C27&gt;0,C27&gt;0,E27&gt;0),MAX($A$3:A25)+1,"")</f>
        <v/>
      </c>
      <c r="B27" s="15"/>
      <c r="C27" s="142"/>
      <c r="D27" s="82"/>
      <c r="E27" s="74"/>
      <c r="F27" s="148" t="b">
        <f t="shared" si="7"/>
        <v>0</v>
      </c>
      <c r="G27" s="154" t="b">
        <f t="shared" si="1"/>
        <v>0</v>
      </c>
      <c r="H27" s="154" t="b">
        <f t="shared" si="2"/>
        <v>0</v>
      </c>
      <c r="I27" s="149" t="str">
        <f t="shared" si="3"/>
        <v/>
      </c>
      <c r="J27" s="149" t="str">
        <f t="shared" si="4"/>
        <v/>
      </c>
      <c r="K27" s="149" t="str">
        <f t="shared" si="5"/>
        <v/>
      </c>
      <c r="L27" s="141" t="str">
        <f t="shared" si="6"/>
        <v/>
      </c>
    </row>
    <row r="28" spans="1:12">
      <c r="A28" s="78" t="str">
        <f>IF(AND(B28&gt;0,C28&gt;0,C28&gt;0,E28&gt;0),MAX($A$3:A26)+1,"")</f>
        <v/>
      </c>
      <c r="B28" s="15"/>
      <c r="C28" s="142"/>
      <c r="D28" s="82"/>
      <c r="E28" s="74"/>
      <c r="F28" s="148" t="b">
        <f t="shared" si="7"/>
        <v>0</v>
      </c>
      <c r="G28" s="154" t="b">
        <f t="shared" si="1"/>
        <v>0</v>
      </c>
      <c r="H28" s="154" t="b">
        <f t="shared" si="2"/>
        <v>0</v>
      </c>
      <c r="I28" s="149" t="str">
        <f t="shared" si="3"/>
        <v/>
      </c>
      <c r="J28" s="149" t="str">
        <f t="shared" si="4"/>
        <v/>
      </c>
      <c r="K28" s="149" t="str">
        <f t="shared" si="5"/>
        <v/>
      </c>
      <c r="L28" s="141" t="str">
        <f t="shared" si="6"/>
        <v/>
      </c>
    </row>
    <row r="29" spans="1:12">
      <c r="A29" s="78" t="str">
        <f>IF(AND(B29&gt;0,C29&gt;0,C29&gt;0,E29&gt;0),MAX($A$3:A27)+1,"")</f>
        <v/>
      </c>
      <c r="B29" s="39"/>
      <c r="C29" s="39"/>
      <c r="D29" s="82"/>
      <c r="E29" s="39"/>
      <c r="F29" s="148" t="b">
        <f t="shared" si="7"/>
        <v>0</v>
      </c>
      <c r="G29" s="155" t="b">
        <f t="shared" si="1"/>
        <v>0</v>
      </c>
      <c r="H29" s="155" t="b">
        <f t="shared" si="2"/>
        <v>0</v>
      </c>
      <c r="I29" s="149" t="str">
        <f t="shared" si="3"/>
        <v/>
      </c>
      <c r="J29" s="149" t="str">
        <f t="shared" si="4"/>
        <v/>
      </c>
      <c r="K29" s="149" t="str">
        <f t="shared" si="5"/>
        <v/>
      </c>
      <c r="L29" s="141" t="str">
        <f t="shared" si="6"/>
        <v/>
      </c>
    </row>
    <row r="30" spans="1:12">
      <c r="A30" s="78" t="str">
        <f>IF(AND(B30&gt;0,C30&gt;0,C30&gt;0,E30&gt;0),MAX($A$3:A28)+1,"")</f>
        <v/>
      </c>
      <c r="B30" s="39"/>
      <c r="C30" s="39"/>
      <c r="D30" s="82"/>
      <c r="E30" s="39"/>
      <c r="F30" s="148" t="b">
        <f t="shared" si="7"/>
        <v>0</v>
      </c>
      <c r="G30" s="155" t="b">
        <f t="shared" si="1"/>
        <v>0</v>
      </c>
      <c r="H30" s="155" t="b">
        <f t="shared" si="2"/>
        <v>0</v>
      </c>
      <c r="I30" s="149" t="str">
        <f t="shared" si="3"/>
        <v/>
      </c>
      <c r="J30" s="149" t="str">
        <f t="shared" si="4"/>
        <v/>
      </c>
      <c r="K30" s="149" t="str">
        <f t="shared" si="5"/>
        <v/>
      </c>
      <c r="L30" s="141" t="str">
        <f t="shared" si="6"/>
        <v/>
      </c>
    </row>
    <row r="31" spans="1:12">
      <c r="A31" s="78" t="str">
        <f>IF(AND(B31&gt;0,C31&gt;0,C31&gt;0,E31&gt;0),MAX($A$3:A29)+1,"")</f>
        <v/>
      </c>
      <c r="B31" s="39"/>
      <c r="C31" s="39"/>
      <c r="D31" s="82"/>
      <c r="E31" s="39"/>
      <c r="F31" s="148" t="b">
        <f t="shared" si="7"/>
        <v>0</v>
      </c>
      <c r="G31" s="155" t="b">
        <f t="shared" si="1"/>
        <v>0</v>
      </c>
      <c r="H31" s="155" t="b">
        <f t="shared" si="2"/>
        <v>0</v>
      </c>
      <c r="I31" s="149" t="str">
        <f t="shared" si="3"/>
        <v/>
      </c>
      <c r="J31" s="149" t="str">
        <f t="shared" si="4"/>
        <v/>
      </c>
      <c r="K31" s="149" t="str">
        <f t="shared" si="5"/>
        <v/>
      </c>
      <c r="L31" s="141" t="str">
        <f t="shared" si="6"/>
        <v/>
      </c>
    </row>
    <row r="32" spans="1:12">
      <c r="A32" s="78" t="str">
        <f>IF(AND(B32&gt;0,C32&gt;0,C32&gt;0,E32&gt;0),MAX($A$3:A30)+1,"")</f>
        <v/>
      </c>
      <c r="B32" s="39"/>
      <c r="C32" s="39"/>
      <c r="D32" s="82"/>
      <c r="E32" s="39"/>
      <c r="F32" s="148" t="b">
        <f t="shared" si="7"/>
        <v>0</v>
      </c>
      <c r="G32" s="155" t="b">
        <f t="shared" si="1"/>
        <v>0</v>
      </c>
      <c r="H32" s="155" t="b">
        <f t="shared" si="2"/>
        <v>0</v>
      </c>
      <c r="I32" s="149" t="str">
        <f t="shared" si="3"/>
        <v/>
      </c>
      <c r="J32" s="149" t="str">
        <f t="shared" si="4"/>
        <v/>
      </c>
      <c r="K32" s="149" t="str">
        <f t="shared" si="5"/>
        <v/>
      </c>
      <c r="L32" s="141" t="str">
        <f t="shared" si="6"/>
        <v/>
      </c>
    </row>
    <row r="33" spans="1:12">
      <c r="A33" s="78" t="str">
        <f>IF(AND(B33&gt;0,C33&gt;0,C33&gt;0,E33&gt;0),MAX($A$3:A31)+1,"")</f>
        <v/>
      </c>
      <c r="B33" s="39"/>
      <c r="C33" s="39"/>
      <c r="D33" s="82"/>
      <c r="E33" s="39"/>
      <c r="F33" s="148" t="b">
        <f t="shared" si="7"/>
        <v>0</v>
      </c>
      <c r="G33" s="155" t="b">
        <f t="shared" si="1"/>
        <v>0</v>
      </c>
      <c r="H33" s="155" t="b">
        <f t="shared" si="2"/>
        <v>0</v>
      </c>
      <c r="I33" s="149" t="str">
        <f t="shared" si="3"/>
        <v/>
      </c>
      <c r="J33" s="149" t="str">
        <f t="shared" si="4"/>
        <v/>
      </c>
      <c r="K33" s="149" t="str">
        <f t="shared" si="5"/>
        <v/>
      </c>
      <c r="L33" s="141" t="str">
        <f t="shared" si="6"/>
        <v/>
      </c>
    </row>
    <row r="34" spans="1:12">
      <c r="A34" s="78" t="str">
        <f>IF(AND(B34&gt;0,C34&gt;0,C34&gt;0,E34&gt;0),MAX($A$3:A32)+1,"")</f>
        <v/>
      </c>
      <c r="B34" s="39"/>
      <c r="C34" s="39"/>
      <c r="D34" s="82"/>
      <c r="E34" s="39"/>
      <c r="F34" s="148" t="b">
        <f t="shared" si="7"/>
        <v>0</v>
      </c>
      <c r="G34" s="155" t="b">
        <f t="shared" si="1"/>
        <v>0</v>
      </c>
      <c r="H34" s="155" t="b">
        <f t="shared" si="2"/>
        <v>0</v>
      </c>
      <c r="I34" s="149" t="str">
        <f t="shared" si="3"/>
        <v/>
      </c>
      <c r="J34" s="149" t="str">
        <f t="shared" si="4"/>
        <v/>
      </c>
      <c r="K34" s="149" t="str">
        <f t="shared" si="5"/>
        <v/>
      </c>
      <c r="L34" s="141" t="str">
        <f t="shared" si="6"/>
        <v/>
      </c>
    </row>
    <row r="35" spans="1:12">
      <c r="A35" s="78" t="str">
        <f>IF(AND(B35&gt;0,C35&gt;0,C35&gt;0,E35&gt;0),MAX($A$3:A33)+1,"")</f>
        <v/>
      </c>
      <c r="B35" s="39"/>
      <c r="C35" s="39"/>
      <c r="D35" s="82"/>
      <c r="E35" s="39"/>
      <c r="F35" s="148" t="b">
        <f t="shared" si="7"/>
        <v>0</v>
      </c>
      <c r="G35" s="155" t="b">
        <f t="shared" si="1"/>
        <v>0</v>
      </c>
      <c r="H35" s="155" t="b">
        <f t="shared" si="2"/>
        <v>0</v>
      </c>
      <c r="I35" s="149" t="str">
        <f t="shared" si="3"/>
        <v/>
      </c>
      <c r="J35" s="149" t="str">
        <f t="shared" si="4"/>
        <v/>
      </c>
      <c r="K35" s="149" t="str">
        <f t="shared" si="5"/>
        <v/>
      </c>
      <c r="L35" s="141" t="str">
        <f t="shared" si="6"/>
        <v/>
      </c>
    </row>
    <row r="36" spans="1:12">
      <c r="A36" s="78" t="str">
        <f>IF(AND(B36&gt;0,C36&gt;0,C36&gt;0,E36&gt;0),MAX($A$3:A34)+1,"")</f>
        <v/>
      </c>
      <c r="B36" s="39"/>
      <c r="C36" s="39"/>
      <c r="D36" s="82"/>
      <c r="E36" s="39"/>
      <c r="F36" s="148" t="b">
        <f t="shared" si="7"/>
        <v>0</v>
      </c>
      <c r="G36" s="155" t="b">
        <f t="shared" si="1"/>
        <v>0</v>
      </c>
      <c r="H36" s="155" t="b">
        <f t="shared" si="2"/>
        <v>0</v>
      </c>
      <c r="I36" s="149" t="str">
        <f t="shared" si="3"/>
        <v/>
      </c>
      <c r="J36" s="149" t="str">
        <f t="shared" si="4"/>
        <v/>
      </c>
      <c r="K36" s="149" t="str">
        <f t="shared" si="5"/>
        <v/>
      </c>
      <c r="L36" s="141" t="str">
        <f t="shared" si="6"/>
        <v/>
      </c>
    </row>
    <row r="37" spans="1:12">
      <c r="A37" s="78" t="str">
        <f>IF(AND(B37&gt;0,C37&gt;0,C37&gt;0,E37&gt;0),MAX($A$3:A35)+1,"")</f>
        <v/>
      </c>
      <c r="B37" s="39"/>
      <c r="C37" s="39"/>
      <c r="D37" s="82"/>
      <c r="E37" s="39"/>
      <c r="F37" s="148" t="b">
        <f t="shared" si="7"/>
        <v>0</v>
      </c>
      <c r="G37" s="155" t="b">
        <f t="shared" si="1"/>
        <v>0</v>
      </c>
      <c r="H37" s="155" t="b">
        <f t="shared" si="2"/>
        <v>0</v>
      </c>
      <c r="I37" s="149" t="str">
        <f t="shared" si="3"/>
        <v/>
      </c>
      <c r="J37" s="149" t="str">
        <f t="shared" si="4"/>
        <v/>
      </c>
      <c r="K37" s="149" t="str">
        <f t="shared" si="5"/>
        <v/>
      </c>
      <c r="L37" s="141" t="str">
        <f t="shared" si="6"/>
        <v/>
      </c>
    </row>
    <row r="38" spans="1:12">
      <c r="A38" s="78" t="str">
        <f>IF(AND(B38&gt;0,C38&gt;0,C38&gt;0,E38&gt;0),MAX($A$3:A36)+1,"")</f>
        <v/>
      </c>
      <c r="B38" s="39"/>
      <c r="C38" s="39"/>
      <c r="D38" s="82"/>
      <c r="E38" s="39"/>
      <c r="F38" s="148" t="b">
        <f t="shared" si="7"/>
        <v>0</v>
      </c>
      <c r="G38" s="155" t="b">
        <f t="shared" si="1"/>
        <v>0</v>
      </c>
      <c r="H38" s="155" t="b">
        <f t="shared" si="2"/>
        <v>0</v>
      </c>
      <c r="I38" s="149" t="str">
        <f t="shared" si="3"/>
        <v/>
      </c>
      <c r="J38" s="149" t="str">
        <f t="shared" si="4"/>
        <v/>
      </c>
      <c r="K38" s="149" t="str">
        <f t="shared" si="5"/>
        <v/>
      </c>
      <c r="L38" s="141" t="str">
        <f t="shared" si="6"/>
        <v/>
      </c>
    </row>
    <row r="39" spans="1:12">
      <c r="A39" s="78" t="str">
        <f>IF(AND(B39&gt;0,C39&gt;0,C39&gt;0,E39&gt;0),MAX($A$3:A37)+1,"")</f>
        <v/>
      </c>
      <c r="B39" s="39"/>
      <c r="C39" s="39"/>
      <c r="D39" s="82"/>
      <c r="E39" s="39"/>
      <c r="F39" s="148" t="b">
        <f t="shared" si="7"/>
        <v>0</v>
      </c>
      <c r="G39" s="155" t="b">
        <f t="shared" si="1"/>
        <v>0</v>
      </c>
      <c r="H39" s="155" t="b">
        <f t="shared" si="2"/>
        <v>0</v>
      </c>
      <c r="I39" s="149" t="str">
        <f t="shared" si="3"/>
        <v/>
      </c>
      <c r="J39" s="149" t="str">
        <f t="shared" si="4"/>
        <v/>
      </c>
      <c r="K39" s="149" t="str">
        <f t="shared" si="5"/>
        <v/>
      </c>
      <c r="L39" s="141" t="str">
        <f t="shared" si="6"/>
        <v/>
      </c>
    </row>
    <row r="40" spans="1:12">
      <c r="A40" s="78" t="str">
        <f>IF(AND(B40&gt;0,C40&gt;0,C40&gt;0,E40&gt;0),MAX($A$3:A38)+1,"")</f>
        <v/>
      </c>
      <c r="B40" s="39"/>
      <c r="C40" s="39"/>
      <c r="D40" s="82"/>
      <c r="E40" s="39"/>
      <c r="F40" s="148" t="b">
        <f t="shared" si="7"/>
        <v>0</v>
      </c>
      <c r="G40" s="155" t="b">
        <f t="shared" si="1"/>
        <v>0</v>
      </c>
      <c r="H40" s="155" t="b">
        <f t="shared" si="2"/>
        <v>0</v>
      </c>
      <c r="I40" s="149" t="str">
        <f t="shared" si="3"/>
        <v/>
      </c>
      <c r="J40" s="149" t="str">
        <f t="shared" si="4"/>
        <v/>
      </c>
      <c r="K40" s="149" t="str">
        <f t="shared" si="5"/>
        <v/>
      </c>
      <c r="L40" s="141" t="str">
        <f t="shared" si="6"/>
        <v/>
      </c>
    </row>
    <row r="41" spans="1:12">
      <c r="A41" s="78" t="str">
        <f>IF(AND(B41&gt;0,C41&gt;0,C41&gt;0,E41&gt;0),MAX($A$3:A39)+1,"")</f>
        <v/>
      </c>
      <c r="B41" s="39"/>
      <c r="C41" s="39"/>
      <c r="D41" s="82"/>
      <c r="E41" s="39"/>
      <c r="F41" s="148" t="b">
        <f t="shared" si="7"/>
        <v>0</v>
      </c>
      <c r="G41" s="155" t="b">
        <f t="shared" si="1"/>
        <v>0</v>
      </c>
      <c r="H41" s="155" t="b">
        <f t="shared" si="2"/>
        <v>0</v>
      </c>
      <c r="I41" s="149" t="str">
        <f t="shared" si="3"/>
        <v/>
      </c>
      <c r="J41" s="149" t="str">
        <f t="shared" si="4"/>
        <v/>
      </c>
      <c r="K41" s="149" t="str">
        <f t="shared" si="5"/>
        <v/>
      </c>
      <c r="L41" s="141" t="str">
        <f t="shared" si="6"/>
        <v/>
      </c>
    </row>
    <row r="42" spans="1:12">
      <c r="A42" s="78" t="str">
        <f>IF(AND(B42&gt;0,C42&gt;0,C42&gt;0,E42&gt;0),MAX($A$3:A40)+1,"")</f>
        <v/>
      </c>
      <c r="B42" s="39"/>
      <c r="C42" s="39"/>
      <c r="D42" s="82"/>
      <c r="E42" s="39"/>
      <c r="F42" s="148" t="b">
        <f t="shared" si="7"/>
        <v>0</v>
      </c>
      <c r="G42" s="155" t="b">
        <f t="shared" si="1"/>
        <v>0</v>
      </c>
      <c r="H42" s="155" t="b">
        <f t="shared" si="2"/>
        <v>0</v>
      </c>
      <c r="I42" s="149" t="str">
        <f t="shared" si="3"/>
        <v/>
      </c>
      <c r="J42" s="149" t="str">
        <f t="shared" si="4"/>
        <v/>
      </c>
      <c r="K42" s="149" t="str">
        <f t="shared" si="5"/>
        <v/>
      </c>
      <c r="L42" s="141" t="str">
        <f t="shared" si="6"/>
        <v/>
      </c>
    </row>
    <row r="43" spans="1:12">
      <c r="A43" s="78" t="str">
        <f>IF(AND(B43&gt;0,C43&gt;0,C43&gt;0,E43&gt;0),MAX($A$3:A41)+1,"")</f>
        <v/>
      </c>
      <c r="B43" s="39"/>
      <c r="C43" s="39"/>
      <c r="D43" s="82"/>
      <c r="E43" s="39"/>
      <c r="F43" s="148" t="b">
        <f t="shared" si="7"/>
        <v>0</v>
      </c>
      <c r="G43" s="155" t="b">
        <f t="shared" si="1"/>
        <v>0</v>
      </c>
      <c r="H43" s="155" t="b">
        <f t="shared" si="2"/>
        <v>0</v>
      </c>
      <c r="I43" s="149" t="str">
        <f t="shared" si="3"/>
        <v/>
      </c>
      <c r="J43" s="149" t="str">
        <f t="shared" si="4"/>
        <v/>
      </c>
      <c r="K43" s="149" t="str">
        <f t="shared" si="5"/>
        <v/>
      </c>
      <c r="L43" s="141" t="str">
        <f t="shared" si="6"/>
        <v/>
      </c>
    </row>
    <row r="44" spans="1:12">
      <c r="A44" s="78" t="str">
        <f>IF(AND(B44&gt;0,C44&gt;0,C44&gt;0,E44&gt;0),MAX($A$3:A42)+1,"")</f>
        <v/>
      </c>
      <c r="B44" s="39"/>
      <c r="C44" s="39"/>
      <c r="D44" s="82"/>
      <c r="E44" s="39"/>
      <c r="F44" s="148" t="b">
        <f t="shared" si="7"/>
        <v>0</v>
      </c>
      <c r="G44" s="155" t="b">
        <f t="shared" si="1"/>
        <v>0</v>
      </c>
      <c r="H44" s="155" t="b">
        <f t="shared" si="2"/>
        <v>0</v>
      </c>
      <c r="I44" s="149" t="str">
        <f t="shared" si="3"/>
        <v/>
      </c>
      <c r="J44" s="149" t="str">
        <f t="shared" si="4"/>
        <v/>
      </c>
      <c r="K44" s="149" t="str">
        <f t="shared" si="5"/>
        <v/>
      </c>
      <c r="L44" s="141" t="str">
        <f t="shared" si="6"/>
        <v/>
      </c>
    </row>
    <row r="45" spans="1:12">
      <c r="A45" s="78" t="str">
        <f>IF(AND(B45&gt;0,C45&gt;0,C45&gt;0,E45&gt;0),MAX($A$3:A43)+1,"")</f>
        <v/>
      </c>
      <c r="B45" s="39"/>
      <c r="C45" s="39"/>
      <c r="D45" s="82"/>
      <c r="E45" s="39"/>
      <c r="F45" s="148" t="b">
        <f t="shared" si="7"/>
        <v>0</v>
      </c>
      <c r="G45" s="155" t="b">
        <f t="shared" si="1"/>
        <v>0</v>
      </c>
      <c r="H45" s="155" t="b">
        <f t="shared" si="2"/>
        <v>0</v>
      </c>
      <c r="I45" s="149" t="str">
        <f t="shared" si="3"/>
        <v/>
      </c>
      <c r="J45" s="149" t="str">
        <f t="shared" si="4"/>
        <v/>
      </c>
      <c r="K45" s="149" t="str">
        <f t="shared" si="5"/>
        <v/>
      </c>
      <c r="L45" s="141" t="str">
        <f t="shared" si="6"/>
        <v/>
      </c>
    </row>
    <row r="46" spans="1:12">
      <c r="A46" s="78" t="str">
        <f>IF(AND(B46&gt;0,C46&gt;0,C46&gt;0,E46&gt;0),MAX($A$3:A44)+1,"")</f>
        <v/>
      </c>
      <c r="B46" s="39"/>
      <c r="C46" s="39"/>
      <c r="D46" s="82"/>
      <c r="E46" s="39"/>
      <c r="F46" s="148" t="b">
        <f t="shared" si="7"/>
        <v>0</v>
      </c>
      <c r="G46" s="155" t="b">
        <f t="shared" si="1"/>
        <v>0</v>
      </c>
      <c r="H46" s="155" t="b">
        <f t="shared" si="2"/>
        <v>0</v>
      </c>
      <c r="I46" s="149" t="str">
        <f t="shared" si="3"/>
        <v/>
      </c>
      <c r="J46" s="149" t="str">
        <f t="shared" si="4"/>
        <v/>
      </c>
      <c r="K46" s="149" t="str">
        <f t="shared" si="5"/>
        <v/>
      </c>
      <c r="L46" s="141" t="str">
        <f t="shared" si="6"/>
        <v/>
      </c>
    </row>
    <row r="47" spans="1:12">
      <c r="A47" s="78" t="str">
        <f>IF(AND(B47&gt;0,C47&gt;0,C47&gt;0,E47&gt;0),MAX($A$3:A45)+1,"")</f>
        <v/>
      </c>
      <c r="B47" s="39"/>
      <c r="C47" s="39"/>
      <c r="D47" s="82"/>
      <c r="E47" s="39"/>
      <c r="F47" s="148" t="b">
        <f t="shared" si="7"/>
        <v>0</v>
      </c>
      <c r="G47" s="155" t="b">
        <f t="shared" si="1"/>
        <v>0</v>
      </c>
      <c r="H47" s="155" t="b">
        <f t="shared" si="2"/>
        <v>0</v>
      </c>
      <c r="I47" s="149" t="str">
        <f t="shared" si="3"/>
        <v/>
      </c>
      <c r="J47" s="149" t="str">
        <f t="shared" si="4"/>
        <v/>
      </c>
      <c r="K47" s="149" t="str">
        <f t="shared" si="5"/>
        <v/>
      </c>
      <c r="L47" s="141" t="str">
        <f t="shared" si="6"/>
        <v/>
      </c>
    </row>
    <row r="48" spans="1:12">
      <c r="A48" s="78" t="str">
        <f>IF(AND(B48&gt;0,C48&gt;0,C48&gt;0,E48&gt;0),MAX($A$3:A46)+1,"")</f>
        <v/>
      </c>
      <c r="B48" s="39"/>
      <c r="C48" s="39"/>
      <c r="D48" s="82"/>
      <c r="E48" s="39"/>
      <c r="F48" s="148" t="b">
        <f t="shared" si="7"/>
        <v>0</v>
      </c>
      <c r="G48" s="155" t="b">
        <f t="shared" si="1"/>
        <v>0</v>
      </c>
      <c r="H48" s="155" t="b">
        <f t="shared" si="2"/>
        <v>0</v>
      </c>
      <c r="I48" s="149" t="str">
        <f t="shared" si="3"/>
        <v/>
      </c>
      <c r="J48" s="149" t="str">
        <f t="shared" si="4"/>
        <v/>
      </c>
      <c r="K48" s="149" t="str">
        <f t="shared" si="5"/>
        <v/>
      </c>
      <c r="L48" s="141" t="str">
        <f t="shared" si="6"/>
        <v/>
      </c>
    </row>
    <row r="49" spans="1:12">
      <c r="A49" s="78" t="str">
        <f>IF(AND(B49&gt;0,C49&gt;0,C49&gt;0,E49&gt;0),MAX($A$3:A47)+1,"")</f>
        <v/>
      </c>
      <c r="B49" s="39"/>
      <c r="C49" s="39"/>
      <c r="D49" s="82"/>
      <c r="E49" s="39"/>
      <c r="F49" s="148" t="b">
        <f t="shared" si="7"/>
        <v>0</v>
      </c>
      <c r="G49" s="155" t="b">
        <f t="shared" si="1"/>
        <v>0</v>
      </c>
      <c r="H49" s="155" t="b">
        <f t="shared" si="2"/>
        <v>0</v>
      </c>
      <c r="I49" s="149" t="str">
        <f t="shared" si="3"/>
        <v/>
      </c>
      <c r="J49" s="149" t="str">
        <f t="shared" si="4"/>
        <v/>
      </c>
      <c r="K49" s="149" t="str">
        <f t="shared" si="5"/>
        <v/>
      </c>
      <c r="L49" s="141" t="str">
        <f t="shared" si="6"/>
        <v/>
      </c>
    </row>
    <row r="50" spans="1:12">
      <c r="A50" s="78" t="str">
        <f>IF(AND(B50&gt;0,C50&gt;0,C50&gt;0,E50&gt;0),MAX($A$3:A48)+1,"")</f>
        <v/>
      </c>
      <c r="B50" s="39"/>
      <c r="C50" s="39"/>
      <c r="D50" s="82"/>
      <c r="E50" s="39"/>
      <c r="F50" s="148" t="b">
        <f t="shared" si="7"/>
        <v>0</v>
      </c>
      <c r="G50" s="155" t="b">
        <f t="shared" si="1"/>
        <v>0</v>
      </c>
      <c r="H50" s="155" t="b">
        <f t="shared" si="2"/>
        <v>0</v>
      </c>
      <c r="I50" s="149" t="str">
        <f t="shared" si="3"/>
        <v/>
      </c>
      <c r="J50" s="149" t="str">
        <f t="shared" si="4"/>
        <v/>
      </c>
      <c r="K50" s="149" t="str">
        <f t="shared" si="5"/>
        <v/>
      </c>
      <c r="L50" s="141" t="str">
        <f t="shared" si="6"/>
        <v/>
      </c>
    </row>
    <row r="51" spans="1:12">
      <c r="A51" s="78" t="str">
        <f>IF(AND(B51&gt;0,C51&gt;0,C51&gt;0,E51&gt;0),MAX($A$3:A49)+1,"")</f>
        <v/>
      </c>
      <c r="B51" s="39"/>
      <c r="C51" s="74"/>
      <c r="D51" s="82"/>
      <c r="E51" s="74"/>
      <c r="F51" s="148" t="b">
        <f t="shared" si="7"/>
        <v>0</v>
      </c>
      <c r="G51" s="154" t="b">
        <f t="shared" si="1"/>
        <v>0</v>
      </c>
      <c r="H51" s="154" t="b">
        <f t="shared" si="2"/>
        <v>0</v>
      </c>
      <c r="I51" s="149" t="str">
        <f t="shared" si="3"/>
        <v/>
      </c>
      <c r="J51" s="149" t="str">
        <f t="shared" si="4"/>
        <v/>
      </c>
      <c r="K51" s="149" t="str">
        <f t="shared" si="5"/>
        <v/>
      </c>
      <c r="L51" s="141" t="str">
        <f t="shared" si="6"/>
        <v/>
      </c>
    </row>
    <row r="52" spans="1:12">
      <c r="A52" s="78" t="str">
        <f>IF(AND(B52&gt;0,C52&gt;0,C52&gt;0,E52&gt;0),MAX($A$3:A50)+1,"")</f>
        <v/>
      </c>
      <c r="B52" s="39"/>
      <c r="C52" s="74"/>
      <c r="D52" s="82"/>
      <c r="E52" s="74"/>
      <c r="F52" s="148" t="b">
        <f t="shared" si="7"/>
        <v>0</v>
      </c>
      <c r="G52" s="154" t="b">
        <f t="shared" si="1"/>
        <v>0</v>
      </c>
      <c r="H52" s="154" t="b">
        <f t="shared" si="2"/>
        <v>0</v>
      </c>
      <c r="I52" s="149" t="str">
        <f t="shared" si="3"/>
        <v/>
      </c>
      <c r="J52" s="149" t="str">
        <f t="shared" si="4"/>
        <v/>
      </c>
      <c r="K52" s="149" t="str">
        <f t="shared" si="5"/>
        <v/>
      </c>
      <c r="L52" s="141" t="str">
        <f t="shared" si="6"/>
        <v/>
      </c>
    </row>
    <row r="53" spans="1:12">
      <c r="A53" s="78" t="str">
        <f>IF(AND(B53&gt;0,C53&gt;0,C53&gt;0,E53&gt;0),MAX($A$3:A51)+1,"")</f>
        <v/>
      </c>
      <c r="B53" s="39"/>
      <c r="C53" s="74"/>
      <c r="D53" s="82"/>
      <c r="E53" s="74"/>
      <c r="F53" s="148" t="b">
        <f t="shared" si="7"/>
        <v>0</v>
      </c>
      <c r="G53" s="154" t="b">
        <f t="shared" si="1"/>
        <v>0</v>
      </c>
      <c r="H53" s="154" t="b">
        <f t="shared" si="2"/>
        <v>0</v>
      </c>
      <c r="I53" s="149" t="str">
        <f t="shared" si="3"/>
        <v/>
      </c>
      <c r="J53" s="149" t="str">
        <f t="shared" si="4"/>
        <v/>
      </c>
      <c r="K53" s="149" t="str">
        <f t="shared" si="5"/>
        <v/>
      </c>
      <c r="L53" s="141" t="str">
        <f t="shared" si="6"/>
        <v/>
      </c>
    </row>
    <row r="54" spans="1:12">
      <c r="A54" s="78" t="str">
        <f>IF(AND(B54&gt;0,C54&gt;0,C54&gt;0,E54&gt;0),MAX($A$3:A52)+1,"")</f>
        <v/>
      </c>
      <c r="B54" s="39"/>
      <c r="C54" s="74"/>
      <c r="D54" s="82"/>
      <c r="E54" s="74"/>
      <c r="F54" s="148" t="b">
        <f t="shared" si="7"/>
        <v>0</v>
      </c>
      <c r="G54" s="154" t="b">
        <f t="shared" si="1"/>
        <v>0</v>
      </c>
      <c r="H54" s="154" t="b">
        <f t="shared" si="2"/>
        <v>0</v>
      </c>
      <c r="I54" s="149" t="str">
        <f t="shared" si="3"/>
        <v/>
      </c>
      <c r="J54" s="149" t="str">
        <f t="shared" si="4"/>
        <v/>
      </c>
      <c r="K54" s="149" t="str">
        <f t="shared" si="5"/>
        <v/>
      </c>
      <c r="L54" s="141" t="str">
        <f t="shared" si="6"/>
        <v/>
      </c>
    </row>
    <row r="55" spans="1:12">
      <c r="A55" s="79"/>
      <c r="B55" s="40"/>
      <c r="C55" s="90"/>
      <c r="D55" s="130"/>
      <c r="E55" s="90"/>
      <c r="F55" s="157" t="b">
        <f t="shared" si="7"/>
        <v>0</v>
      </c>
      <c r="G55" s="156" t="b">
        <f t="shared" si="1"/>
        <v>0</v>
      </c>
      <c r="H55" s="156" t="b">
        <f t="shared" si="2"/>
        <v>0</v>
      </c>
      <c r="I55" s="156" t="str">
        <f t="shared" si="3"/>
        <v/>
      </c>
      <c r="J55" s="156" t="str">
        <f t="shared" si="4"/>
        <v/>
      </c>
      <c r="K55" s="156" t="str">
        <f t="shared" si="5"/>
        <v/>
      </c>
      <c r="L55" s="158" t="str">
        <f t="shared" si="6"/>
        <v/>
      </c>
    </row>
    <row r="56" spans="1:12">
      <c r="A56" s="129"/>
    </row>
    <row r="57" spans="1:12">
      <c r="A57" s="129"/>
    </row>
  </sheetData>
  <sheetProtection sheet="1" objects="1" scenarios="1"/>
  <mergeCells count="3">
    <mergeCell ref="O5:Q5"/>
    <mergeCell ref="O6:Q6"/>
    <mergeCell ref="F3:H3"/>
  </mergeCells>
  <conditionalFormatting sqref="F10">
    <cfRule type="containsText" dxfId="3" priority="4" stopIfTrue="1" operator="containsText" text="FAUX">
      <formula>NOT(ISERROR(SEARCH("FAUX",F10)))</formula>
    </cfRule>
    <cfRule type="containsText" dxfId="4" priority="5" stopIfTrue="1" operator="containsText" text="FAUX">
      <formula>NOT(ISERROR(SEARCH("FAUX",F10)))</formula>
    </cfRule>
  </conditionalFormatting>
  <conditionalFormatting sqref="F11">
    <cfRule type="containsText" dxfId="2" priority="3" operator="containsText" text="FAUX">
      <formula>NOT(ISERROR(SEARCH("FAUX",F11)))</formula>
    </cfRule>
  </conditionalFormatting>
  <conditionalFormatting sqref="F10:H55">
    <cfRule type="containsText" dxfId="1" priority="2" operator="containsText" text="FAUX">
      <formula>NOT(ISERROR(SEARCH("FAUX",F10)))</formula>
    </cfRule>
  </conditionalFormatting>
  <conditionalFormatting sqref="F5:H9 H5:H13">
    <cfRule type="containsText" dxfId="0" priority="1" operator="containsText" text="FAUX">
      <formula>NOT(ISERROR(SEARCH("FAUX",F5)))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Projet Parcours en Mer</vt:lpstr>
      <vt:lpstr>Journal Parcours en Mer</vt:lpstr>
      <vt:lpstr>Feuil5</vt:lpstr>
    </vt:vector>
  </TitlesOfParts>
  <Company>YEAPA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VILCOT</dc:creator>
  <cp:lastModifiedBy>Jean Marc VILCOT</cp:lastModifiedBy>
  <dcterms:created xsi:type="dcterms:W3CDTF">2012-11-20T21:03:05Z</dcterms:created>
  <dcterms:modified xsi:type="dcterms:W3CDTF">2013-05-29T20:30:41Z</dcterms:modified>
</cp:coreProperties>
</file>