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2"/>
  </bookViews>
  <sheets>
    <sheet name="Entete" sheetId="1" r:id="rId1"/>
    <sheet name="Bilan energétique" sheetId="2" r:id="rId2"/>
    <sheet name="Résumé Bilan" sheetId="3" r:id="rId3"/>
  </sheets>
  <definedNames/>
  <calcPr fullCalcOnLoad="1"/>
</workbook>
</file>

<file path=xl/sharedStrings.xml><?xml version="1.0" encoding="utf-8"?>
<sst xmlns="http://schemas.openxmlformats.org/spreadsheetml/2006/main" count="97" uniqueCount="73">
  <si>
    <t>Bilan Energétique du Yatch : "Virtual Yatch"</t>
  </si>
  <si>
    <t>Cette feuille excès est fournie à titre d'information pour faciliter le calcul de la consommation électrique à bord d'un bateau de plaisance.</t>
  </si>
  <si>
    <t>Les tableaux consommateurs et producteurs sont à remplir avec soin afin que le bilan soit le plus près possible de la réalité.</t>
  </si>
  <si>
    <t>Les résultats ne peuvent être corrects que si les données d'entrée sont correctement renseignées.</t>
  </si>
  <si>
    <t>Avant de commencer le calcul du bilan énergétique, le tableau "données installation" doit être rempli avec la tension nominale de l'installation et la capacité des batteries moteurs et servitude ainsi que le taux de décharge maximum que l'on ne veux pas dépasser pour ne pas endommager les batteries (0,5 pour 50% par exemple)</t>
  </si>
  <si>
    <t>Pour obtenir un bilan énergétique, remplissez les colonnes "puissance" et "utilisation journalière"  des tableaux "consommateurs" et "producteurs"</t>
  </si>
  <si>
    <t xml:space="preserve">Le résultat se lit dans le tableau "bilan énergétique". Le total des consommateurs et producteurs est indiqué et le bilan est représenté par la différence entre les deux valeurs. Un chiffre négatif indiquant que la production d'énergie est insuffisante pour une autonomie totale, le bilan affiche alors le nombre de jours d'autonomie avant d'arriver à la décharge maximum autorisée des batteries. Si la production d'énergie est supérieure à la consommation, le résultat affiche 'Autonome'. On peut de cette manière ajuster les paramètres (capacité des batteries ou augmentation des producteurs, pour arriver à une installation complètement autonome. </t>
  </si>
  <si>
    <t>Attention, on a toujours tendance à être optimiste dans la consommation journalière d'électricité à bord. Des valeurs mesurées si possible sont préférables aux valeurs estimées ou lues sur les notices des équipements.</t>
  </si>
  <si>
    <t xml:space="preserve">Attention, ce bilan ne tiens pas compte de la batterie moteur, considérant que, pour des raisons de sécurité, seule la batterie de servitude doit être utilisée pour la consommation du bord et que la batterie moteur est toujours bien chargée par l'alternateur. </t>
  </si>
  <si>
    <t>Tec-Nautic est une marque de la SARL Tec4All</t>
  </si>
  <si>
    <t>Tec4All
12 Domaine St Christophe
13011 Marseille
Contact@tec-nautic.com</t>
  </si>
  <si>
    <t>Consomateurs</t>
  </si>
  <si>
    <t>Producteurs</t>
  </si>
  <si>
    <t>Type</t>
  </si>
  <si>
    <t>Puissance</t>
  </si>
  <si>
    <t>Courant</t>
  </si>
  <si>
    <t>Utilisation journalière (H)</t>
  </si>
  <si>
    <t>Consomation A/24H</t>
  </si>
  <si>
    <t>% conso totale</t>
  </si>
  <si>
    <t>Remarque</t>
  </si>
  <si>
    <t>Production A/ 24 H</t>
  </si>
  <si>
    <t>Eclairage intérieur</t>
  </si>
  <si>
    <t>Alternateur</t>
  </si>
  <si>
    <t>Carre</t>
  </si>
  <si>
    <t>Chargeur de quai</t>
  </si>
  <si>
    <t>Cabine 1</t>
  </si>
  <si>
    <t>Panneau solaire</t>
  </si>
  <si>
    <t>Cabine 2</t>
  </si>
  <si>
    <t>Eolienne</t>
  </si>
  <si>
    <t>Table à carte</t>
  </si>
  <si>
    <t>autre producteur</t>
  </si>
  <si>
    <t>Cuisine</t>
  </si>
  <si>
    <t>Toilettes</t>
  </si>
  <si>
    <t>Baladeuse néon</t>
  </si>
  <si>
    <t>Autres</t>
  </si>
  <si>
    <t>Total producteurs</t>
  </si>
  <si>
    <t>Eclairage extérieur</t>
  </si>
  <si>
    <t>Feux de nav</t>
  </si>
  <si>
    <t>Feu de mouillage</t>
  </si>
  <si>
    <t>On utilise soit mouillage, soit nav</t>
  </si>
  <si>
    <t>Données installation</t>
  </si>
  <si>
    <t>Projecteur de pont</t>
  </si>
  <si>
    <t>Tension de l'installation</t>
  </si>
  <si>
    <t>V</t>
  </si>
  <si>
    <t>Batterie Moteur</t>
  </si>
  <si>
    <t>AH</t>
  </si>
  <si>
    <t>Equipement intérieur</t>
  </si>
  <si>
    <t>Batterie servitude</t>
  </si>
  <si>
    <t>Pompe eau</t>
  </si>
  <si>
    <t>Taux de décharge Max</t>
  </si>
  <si>
    <t>Chauffe eau</t>
  </si>
  <si>
    <t>Refrigérateur</t>
  </si>
  <si>
    <t>Radio/Hi fi</t>
  </si>
  <si>
    <t>Convertisseur 220/12</t>
  </si>
  <si>
    <t>autres</t>
  </si>
  <si>
    <t>Navigation electronique</t>
  </si>
  <si>
    <t>Pilote auto</t>
  </si>
  <si>
    <t>Instruments de nav (sondeur, …)</t>
  </si>
  <si>
    <t>Informatique (PC en marche)</t>
  </si>
  <si>
    <t>Informatique (PC en veille)</t>
  </si>
  <si>
    <t>GPS</t>
  </si>
  <si>
    <t>VHF</t>
  </si>
  <si>
    <t>Total consomateurs</t>
  </si>
  <si>
    <t>Résumé consommateurs</t>
  </si>
  <si>
    <t>Total consommateurs</t>
  </si>
  <si>
    <t>Bilan énergétique</t>
  </si>
  <si>
    <t>Consommation / 24 h</t>
  </si>
  <si>
    <t>Production / 24 h</t>
  </si>
  <si>
    <t>Autonomie théorique (jour)</t>
  </si>
  <si>
    <t>Résumé producteurs</t>
  </si>
  <si>
    <t>Navigation électronique</t>
  </si>
  <si>
    <t>Autonomie théorique (jours)</t>
  </si>
  <si>
    <t>à quai</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</si>
</sst>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7">
    <font>
      <sz val="10"/>
      <name val="Arial"/>
      <family val="2"/>
    </font>
    <font>
      <b/>
      <sz val="20"/>
      <name val="Arial"/>
      <family val="2"/>
    </font>
    <font>
      <b/>
      <sz val="10"/>
      <name val="Arial"/>
      <family val="2"/>
    </font>
    <font>
      <i/>
      <sz val="10"/>
      <name val="Arial"/>
      <family val="2"/>
    </font>
    <font>
      <b/>
      <i/>
      <sz val="10"/>
      <name val="Arial"/>
      <family val="2"/>
    </font>
    <font>
      <sz val="10"/>
      <color indexed="8"/>
      <name val="Arial"/>
      <family val="0"/>
    </font>
    <font>
      <sz val="8.75"/>
      <color indexed="8"/>
      <name val="Arial"/>
      <family val="0"/>
    </font>
    <font>
      <sz val="8.05"/>
      <color indexed="8"/>
      <name val="Arial"/>
      <family val="0"/>
    </font>
    <font>
      <sz val="9.2"/>
      <color indexed="8"/>
      <name val="Arial"/>
      <family val="0"/>
    </font>
    <font>
      <sz val="9.5"/>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indexed="8"/>
      <name val="Arial"/>
      <family val="0"/>
    </font>
    <font>
      <b/>
      <sz val="10"/>
      <color indexed="8"/>
      <name val="Arial"/>
      <family val="0"/>
    </font>
    <font>
      <b/>
      <sz val="11.2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13"/>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7" fillId="30" borderId="0" applyNumberFormat="0" applyBorder="0" applyAlignment="0" applyProtection="0"/>
    <xf numFmtId="9" fontId="0" fillId="0" borderId="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7">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2" fillId="0" borderId="13"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0" xfId="0" applyFont="1" applyAlignment="1">
      <alignment/>
    </xf>
    <xf numFmtId="0" fontId="2" fillId="0" borderId="0" xfId="0" applyFont="1" applyAlignment="1">
      <alignment wrapText="1"/>
    </xf>
    <xf numFmtId="0" fontId="2" fillId="0" borderId="15" xfId="0" applyFont="1" applyBorder="1" applyAlignment="1">
      <alignment/>
    </xf>
    <xf numFmtId="0" fontId="2" fillId="0" borderId="16" xfId="0" applyFont="1" applyBorder="1" applyAlignment="1">
      <alignment/>
    </xf>
    <xf numFmtId="0" fontId="2" fillId="0" borderId="17" xfId="0" applyFont="1" applyBorder="1" applyAlignment="1">
      <alignment/>
    </xf>
    <xf numFmtId="0" fontId="0" fillId="0" borderId="0" xfId="0" applyBorder="1" applyAlignment="1">
      <alignment horizontal="center"/>
    </xf>
    <xf numFmtId="0" fontId="0" fillId="0" borderId="0" xfId="0" applyAlignment="1">
      <alignment horizontal="center"/>
    </xf>
    <xf numFmtId="0" fontId="3" fillId="33" borderId="18"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19"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wrapText="1"/>
    </xf>
    <xf numFmtId="0" fontId="0"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2" fontId="4" fillId="0" borderId="23" xfId="0" applyNumberFormat="1" applyFont="1" applyBorder="1" applyAlignment="1">
      <alignment horizontal="center"/>
    </xf>
    <xf numFmtId="10" fontId="4" fillId="0" borderId="24" xfId="0" applyNumberFormat="1" applyFont="1" applyBorder="1" applyAlignment="1">
      <alignment horizontal="center"/>
    </xf>
    <xf numFmtId="2" fontId="0" fillId="0" borderId="25" xfId="0" applyNumberFormat="1" applyBorder="1" applyAlignment="1">
      <alignment horizontal="left"/>
    </xf>
    <xf numFmtId="0" fontId="0" fillId="0" borderId="22" xfId="0" applyFont="1" applyBorder="1" applyAlignment="1">
      <alignment/>
    </xf>
    <xf numFmtId="0" fontId="0" fillId="0" borderId="23" xfId="0" applyBorder="1" applyAlignment="1">
      <alignment horizontal="center"/>
    </xf>
    <xf numFmtId="0" fontId="0" fillId="0" borderId="25" xfId="0" applyBorder="1" applyAlignment="1">
      <alignment/>
    </xf>
    <xf numFmtId="0" fontId="0" fillId="0" borderId="26" xfId="0" applyFont="1" applyBorder="1" applyAlignment="1">
      <alignment/>
    </xf>
    <xf numFmtId="0" fontId="0" fillId="0" borderId="27" xfId="0" applyBorder="1" applyAlignment="1">
      <alignment horizontal="center"/>
    </xf>
    <xf numFmtId="2" fontId="0" fillId="0" borderId="27" xfId="0" applyNumberFormat="1" applyBorder="1" applyAlignment="1">
      <alignment horizontal="center"/>
    </xf>
    <xf numFmtId="10" fontId="0" fillId="0" borderId="27" xfId="0" applyNumberFormat="1" applyBorder="1" applyAlignment="1">
      <alignment horizontal="center"/>
    </xf>
    <xf numFmtId="2" fontId="0" fillId="0" borderId="28" xfId="0" applyNumberFormat="1" applyBorder="1" applyAlignment="1">
      <alignment horizontal="left"/>
    </xf>
    <xf numFmtId="0" fontId="0" fillId="0" borderId="29" xfId="0" applyFont="1" applyBorder="1" applyAlignment="1">
      <alignment/>
    </xf>
    <xf numFmtId="0" fontId="0" fillId="0" borderId="30" xfId="0" applyBorder="1" applyAlignment="1">
      <alignment horizontal="center"/>
    </xf>
    <xf numFmtId="2" fontId="0" fillId="0" borderId="30" xfId="0" applyNumberFormat="1" applyBorder="1" applyAlignment="1">
      <alignment horizontal="center"/>
    </xf>
    <xf numFmtId="10" fontId="0" fillId="0" borderId="30" xfId="0" applyNumberFormat="1" applyBorder="1" applyAlignment="1">
      <alignment horizontal="center"/>
    </xf>
    <xf numFmtId="2" fontId="0" fillId="0" borderId="14" xfId="0" applyNumberFormat="1" applyBorder="1" applyAlignment="1">
      <alignment horizontal="left"/>
    </xf>
    <xf numFmtId="1" fontId="0" fillId="0" borderId="23" xfId="0" applyNumberFormat="1" applyBorder="1" applyAlignment="1">
      <alignment horizontal="center"/>
    </xf>
    <xf numFmtId="0" fontId="0" fillId="0" borderId="31" xfId="0" applyFont="1" applyBorder="1" applyAlignment="1">
      <alignment/>
    </xf>
    <xf numFmtId="0" fontId="0" fillId="0" borderId="32" xfId="0" applyBorder="1" applyAlignment="1">
      <alignment horizontal="center"/>
    </xf>
    <xf numFmtId="2" fontId="0" fillId="0" borderId="32" xfId="0" applyNumberFormat="1" applyBorder="1" applyAlignment="1">
      <alignment horizontal="center"/>
    </xf>
    <xf numFmtId="10" fontId="0" fillId="0" borderId="32" xfId="0" applyNumberFormat="1" applyBorder="1" applyAlignment="1">
      <alignment horizontal="center"/>
    </xf>
    <xf numFmtId="2" fontId="0" fillId="0" borderId="33" xfId="0" applyNumberFormat="1" applyBorder="1" applyAlignment="1">
      <alignment horizontal="left"/>
    </xf>
    <xf numFmtId="0" fontId="0" fillId="0" borderId="34" xfId="0" applyFont="1" applyBorder="1" applyAlignment="1">
      <alignment/>
    </xf>
    <xf numFmtId="0" fontId="0" fillId="0" borderId="35" xfId="0" applyBorder="1" applyAlignment="1">
      <alignment horizontal="center"/>
    </xf>
    <xf numFmtId="1" fontId="0" fillId="0" borderId="35" xfId="0" applyNumberFormat="1" applyBorder="1" applyAlignment="1">
      <alignment horizontal="center"/>
    </xf>
    <xf numFmtId="0" fontId="0" fillId="0" borderId="36" xfId="0" applyBorder="1" applyAlignment="1">
      <alignment/>
    </xf>
    <xf numFmtId="10" fontId="4" fillId="0" borderId="23" xfId="0" applyNumberFormat="1" applyFont="1" applyBorder="1" applyAlignment="1">
      <alignment horizontal="center"/>
    </xf>
    <xf numFmtId="2" fontId="0" fillId="0" borderId="37" xfId="0" applyNumberFormat="1" applyBorder="1" applyAlignment="1">
      <alignment horizontal="left"/>
    </xf>
    <xf numFmtId="0" fontId="0" fillId="0" borderId="0" xfId="0" applyBorder="1" applyAlignment="1">
      <alignment/>
    </xf>
    <xf numFmtId="0" fontId="0" fillId="0" borderId="18" xfId="0" applyFont="1" applyBorder="1" applyAlignment="1">
      <alignment/>
    </xf>
    <xf numFmtId="0" fontId="0" fillId="0" borderId="19" xfId="0" applyBorder="1" applyAlignment="1">
      <alignment/>
    </xf>
    <xf numFmtId="0" fontId="0" fillId="0" borderId="23" xfId="0" applyBorder="1" applyAlignment="1">
      <alignment/>
    </xf>
    <xf numFmtId="0" fontId="4" fillId="0" borderId="22" xfId="0" applyFont="1" applyBorder="1" applyAlignment="1">
      <alignment horizontal="left"/>
    </xf>
    <xf numFmtId="0" fontId="0" fillId="0" borderId="27" xfId="0" applyBorder="1" applyAlignment="1">
      <alignment/>
    </xf>
    <xf numFmtId="0" fontId="0" fillId="0" borderId="38" xfId="0" applyFont="1" applyBorder="1" applyAlignment="1">
      <alignment/>
    </xf>
    <xf numFmtId="0" fontId="0" fillId="0" borderId="34" xfId="0" applyFont="1" applyFill="1" applyBorder="1" applyAlignment="1">
      <alignment/>
    </xf>
    <xf numFmtId="0" fontId="0" fillId="0" borderId="35" xfId="0" applyBorder="1" applyAlignment="1">
      <alignment horizontal="right"/>
    </xf>
    <xf numFmtId="0" fontId="0" fillId="0" borderId="36" xfId="0" applyBorder="1" applyAlignment="1">
      <alignment horizontal="center"/>
    </xf>
    <xf numFmtId="0" fontId="0" fillId="0" borderId="29" xfId="0" applyFont="1" applyFill="1" applyBorder="1" applyAlignment="1">
      <alignment/>
    </xf>
    <xf numFmtId="0" fontId="0" fillId="0" borderId="30" xfId="0" applyFill="1" applyBorder="1" applyAlignment="1">
      <alignment horizontal="center"/>
    </xf>
    <xf numFmtId="0" fontId="0" fillId="0" borderId="31" xfId="0" applyFont="1" applyFill="1" applyBorder="1" applyAlignment="1">
      <alignment/>
    </xf>
    <xf numFmtId="2" fontId="0" fillId="0" borderId="35" xfId="0" applyNumberFormat="1" applyBorder="1" applyAlignment="1">
      <alignment horizontal="center"/>
    </xf>
    <xf numFmtId="2" fontId="0" fillId="0" borderId="35" xfId="0" applyNumberFormat="1" applyBorder="1" applyAlignment="1">
      <alignment/>
    </xf>
    <xf numFmtId="10" fontId="0" fillId="0" borderId="35" xfId="0" applyNumberFormat="1" applyBorder="1" applyAlignment="1">
      <alignment horizontal="center"/>
    </xf>
    <xf numFmtId="0" fontId="0" fillId="0" borderId="39" xfId="0" applyFont="1" applyBorder="1" applyAlignment="1">
      <alignment/>
    </xf>
    <xf numFmtId="0" fontId="4" fillId="0" borderId="40" xfId="0" applyFont="1" applyBorder="1" applyAlignment="1">
      <alignment horizontal="center"/>
    </xf>
    <xf numFmtId="2" fontId="4" fillId="0" borderId="41" xfId="0" applyNumberFormat="1" applyFont="1" applyBorder="1" applyAlignment="1">
      <alignment horizontal="center"/>
    </xf>
    <xf numFmtId="2" fontId="4" fillId="0" borderId="41" xfId="0" applyNumberFormat="1" applyFont="1" applyBorder="1" applyAlignment="1">
      <alignment/>
    </xf>
    <xf numFmtId="2" fontId="4" fillId="0" borderId="42" xfId="0" applyNumberFormat="1" applyFont="1" applyBorder="1" applyAlignment="1">
      <alignment horizontal="center"/>
    </xf>
    <xf numFmtId="2" fontId="0" fillId="0" borderId="43" xfId="0" applyNumberFormat="1" applyBorder="1" applyAlignment="1">
      <alignment horizontal="left"/>
    </xf>
    <xf numFmtId="0" fontId="3" fillId="0" borderId="31" xfId="0" applyFont="1" applyBorder="1" applyAlignment="1">
      <alignment/>
    </xf>
    <xf numFmtId="10" fontId="3" fillId="0" borderId="44" xfId="0" applyNumberFormat="1" applyFont="1" applyBorder="1" applyAlignment="1">
      <alignment horizontal="center"/>
    </xf>
    <xf numFmtId="0" fontId="3" fillId="0" borderId="22" xfId="0" applyFont="1" applyBorder="1" applyAlignment="1">
      <alignment/>
    </xf>
    <xf numFmtId="10" fontId="3" fillId="0" borderId="25" xfId="0" applyNumberFormat="1" applyFont="1" applyBorder="1" applyAlignment="1">
      <alignment horizontal="center"/>
    </xf>
    <xf numFmtId="0" fontId="3" fillId="0" borderId="22" xfId="0" applyFont="1" applyBorder="1" applyAlignment="1">
      <alignment horizontal="left"/>
    </xf>
    <xf numFmtId="0" fontId="3" fillId="0" borderId="34" xfId="0" applyFont="1" applyBorder="1" applyAlignment="1">
      <alignment/>
    </xf>
    <xf numFmtId="10" fontId="3" fillId="0" borderId="36" xfId="0" applyNumberFormat="1" applyFont="1" applyBorder="1" applyAlignment="1">
      <alignment horizontal="center"/>
    </xf>
    <xf numFmtId="1" fontId="0" fillId="0" borderId="21" xfId="0" applyNumberFormat="1" applyBorder="1" applyAlignment="1">
      <alignment horizontal="center"/>
    </xf>
    <xf numFmtId="1" fontId="0" fillId="0" borderId="25" xfId="0" applyNumberFormat="1" applyBorder="1" applyAlignment="1">
      <alignment horizontal="center"/>
    </xf>
    <xf numFmtId="1" fontId="2" fillId="0" borderId="25" xfId="0" applyNumberFormat="1" applyFont="1" applyBorder="1" applyAlignment="1">
      <alignment horizontal="center"/>
    </xf>
    <xf numFmtId="2" fontId="2" fillId="0" borderId="36" xfId="0" applyNumberFormat="1" applyFont="1" applyBorder="1" applyAlignment="1">
      <alignment horizontal="center"/>
    </xf>
    <xf numFmtId="0" fontId="0" fillId="0" borderId="25" xfId="0" applyBorder="1" applyAlignment="1">
      <alignment horizontal="center"/>
    </xf>
    <xf numFmtId="2" fontId="2" fillId="0" borderId="25" xfId="0" applyNumberFormat="1" applyFont="1" applyBorder="1" applyAlignment="1">
      <alignment horizontal="center"/>
    </xf>
    <xf numFmtId="0" fontId="1" fillId="0" borderId="0" xfId="0" applyFont="1" applyBorder="1" applyAlignment="1">
      <alignment horizontal="left" vertical="center"/>
    </xf>
    <xf numFmtId="0" fontId="2" fillId="0" borderId="0" xfId="0" applyFont="1" applyBorder="1" applyAlignment="1">
      <alignment/>
    </xf>
    <xf numFmtId="0" fontId="2" fillId="0" borderId="0" xfId="0" applyFont="1" applyBorder="1" applyAlignment="1">
      <alignment wrapText="1"/>
    </xf>
    <xf numFmtId="0" fontId="0" fillId="0" borderId="39" xfId="0" applyFont="1" applyBorder="1" applyAlignment="1">
      <alignment horizontal="center"/>
    </xf>
    <xf numFmtId="0" fontId="0" fillId="0" borderId="43" xfId="0" applyFont="1" applyBorder="1" applyAlignment="1">
      <alignment horizontal="center" wrapText="1"/>
    </xf>
    <xf numFmtId="0" fontId="0" fillId="0" borderId="0" xfId="0" applyBorder="1" applyAlignment="1">
      <alignment horizontal="center"/>
    </xf>
    <xf numFmtId="0" fontId="0" fillId="34" borderId="45" xfId="0" applyFont="1" applyFill="1" applyBorder="1" applyAlignment="1">
      <alignment horizontal="center"/>
    </xf>
    <xf numFmtId="0" fontId="0" fillId="34" borderId="39" xfId="0" applyFont="1" applyFill="1" applyBorder="1" applyAlignment="1">
      <alignment horizontal="center"/>
    </xf>
    <xf numFmtId="0" fontId="0" fillId="34" borderId="46" xfId="0" applyFont="1" applyFill="1" applyBorder="1" applyAlignment="1">
      <alignment horizontal="center"/>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Répartition des consomateurs</a:t>
            </a:r>
          </a:p>
        </c:rich>
      </c:tx>
      <c:layout>
        <c:manualLayout>
          <c:xMode val="factor"/>
          <c:yMode val="factor"/>
          <c:x val="0.00225"/>
          <c:y val="0"/>
        </c:manualLayout>
      </c:layout>
      <c:spPr>
        <a:noFill/>
        <a:ln>
          <a:noFill/>
        </a:ln>
      </c:spPr>
    </c:title>
    <c:plotArea>
      <c:layout>
        <c:manualLayout>
          <c:xMode val="edge"/>
          <c:yMode val="edge"/>
          <c:x val="0.38925"/>
          <c:y val="0.29675"/>
          <c:w val="0.21925"/>
          <c:h val="0.365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dLbl>
              <c:idx val="1"/>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dLbl>
              <c:idx val="2"/>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dLbl>
              <c:idx val="3"/>
              <c:txPr>
                <a:bodyPr vert="horz" rot="0" anchor="ctr"/>
                <a:lstStyle/>
                <a:p>
                  <a:pPr algn="ctr">
                    <a:defRPr lang="en-US" cap="none" sz="875" b="0" i="0" u="none" baseline="0">
                      <a:solidFill>
                        <a:srgbClr val="000000"/>
                      </a:solidFill>
                      <a:latin typeface="Arial"/>
                      <a:ea typeface="Arial"/>
                      <a:cs typeface="Arial"/>
                    </a:defRPr>
                  </a:pPr>
                </a:p>
              </c:txPr>
              <c:numFmt formatCode="General" sourceLinked="1"/>
              <c:dLblPos val="bestFit"/>
              <c:showLegendKey val="0"/>
              <c:showVal val="0"/>
              <c:showBubbleSize val="0"/>
              <c:showCatName val="0"/>
              <c:showSerName val="0"/>
              <c:showPercent val="1"/>
            </c:dLbl>
            <c:numFmt formatCode="General" sourceLinked="1"/>
            <c:txPr>
              <a:bodyPr vert="horz" rot="0" anchor="ctr"/>
              <a:lstStyle/>
              <a:p>
                <a:pPr algn="ctr">
                  <a:defRPr lang="en-US" cap="none" sz="875"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'Bilan energétique'!$B$40:$B$43</c:f>
              <c:strCache/>
            </c:strRef>
          </c:cat>
          <c:val>
            <c:numRef>
              <c:f>'Bilan energétique'!$C$40:$C$43</c:f>
              <c:numCache/>
            </c:numRef>
          </c:val>
        </c:ser>
      </c:pieChart>
      <c:spPr>
        <a:noFill/>
        <a:ln>
          <a:noFill/>
        </a:ln>
      </c:spPr>
    </c:plotArea>
    <c:legend>
      <c:legendPos val="b"/>
      <c:layout>
        <c:manualLayout>
          <c:xMode val="edge"/>
          <c:yMode val="edge"/>
          <c:x val="0.17825"/>
          <c:y val="0.83325"/>
          <c:w val="0.64125"/>
          <c:h val="0.15575"/>
        </c:manualLayout>
      </c:layout>
      <c:overlay val="0"/>
      <c:spPr>
        <a:solidFill>
          <a:srgbClr val="FFFFFF"/>
        </a:solidFill>
        <a:ln w="3175">
          <a:solidFill>
            <a:srgbClr val="000000"/>
          </a:solidFill>
        </a:ln>
      </c:spPr>
      <c:txPr>
        <a:bodyPr vert="horz" rot="0"/>
        <a:lstStyle/>
        <a:p>
          <a:pPr>
            <a:defRPr lang="en-US" cap="none" sz="805" b="0" i="0" u="none" baseline="0">
              <a:solidFill>
                <a:srgbClr val="000000"/>
              </a:solidFill>
              <a:latin typeface="Arial"/>
              <a:ea typeface="Arial"/>
              <a:cs typeface="Arial"/>
            </a:defRPr>
          </a:pPr>
        </a:p>
      </c:txPr>
    </c:legend>
    <c:plotVisOnly val="0"/>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Répartition des consommateurs</a:t>
            </a:r>
          </a:p>
        </c:rich>
      </c:tx>
      <c:layout>
        <c:manualLayout>
          <c:xMode val="factor"/>
          <c:yMode val="factor"/>
          <c:x val="0.00675"/>
          <c:y val="0"/>
        </c:manualLayout>
      </c:layout>
      <c:spPr>
        <a:noFill/>
        <a:ln>
          <a:noFill/>
        </a:ln>
      </c:spPr>
    </c:title>
    <c:plotArea>
      <c:layout>
        <c:manualLayout>
          <c:xMode val="edge"/>
          <c:yMode val="edge"/>
          <c:x val="0.354"/>
          <c:y val="0.318"/>
          <c:w val="0.29125"/>
          <c:h val="0.492"/>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numFmt formatCode="0%" sourceLinked="0"/>
            <c:showLegendKey val="1"/>
            <c:showVal val="0"/>
            <c:showBubbleSize val="0"/>
            <c:showCatName val="0"/>
            <c:showSerName val="0"/>
            <c:showLeaderLines val="0"/>
            <c:showPercent val="1"/>
          </c:dLbls>
          <c:cat>
            <c:strRef>
              <c:f>'Bilan energétique'!$B$40:$B$43</c:f>
              <c:strCache>
                <c:ptCount val="4"/>
                <c:pt idx="0">
                  <c:v>Eclairage intérieur</c:v>
                </c:pt>
                <c:pt idx="1">
                  <c:v>Eclairage extérieur</c:v>
                </c:pt>
                <c:pt idx="2">
                  <c:v>Equipement intérieur</c:v>
                </c:pt>
                <c:pt idx="3">
                  <c:v>Navigation electronique</c:v>
                </c:pt>
              </c:strCache>
            </c:strRef>
          </c:cat>
          <c:val>
            <c:numRef>
              <c:f>'Bilan energétique'!$C$40:$C$43</c:f>
              <c:numCache>
                <c:ptCount val="4"/>
                <c:pt idx="0">
                  <c:v>0.01055955788019343</c:v>
                </c:pt>
                <c:pt idx="1">
                  <c:v>0.030198361788216718</c:v>
                </c:pt>
                <c:pt idx="2">
                  <c:v>0.5802822461265174</c:v>
                </c:pt>
                <c:pt idx="3">
                  <c:v>0.37895983420507257</c:v>
                </c:pt>
              </c:numCache>
            </c:numRef>
          </c:val>
        </c:ser>
      </c:pieChart>
      <c:spPr>
        <a:noFill/>
        <a:ln>
          <a:noFill/>
        </a:ln>
      </c:spPr>
    </c:plotArea>
    <c:legend>
      <c:legendPos val="r"/>
      <c:layout>
        <c:manualLayout>
          <c:xMode val="edge"/>
          <c:yMode val="edge"/>
          <c:x val="0.68825"/>
          <c:y val="0.216"/>
          <c:w val="0.31175"/>
          <c:h val="0.560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Répartition des producteurs</a:t>
            </a:r>
          </a:p>
        </c:rich>
      </c:tx>
      <c:layout>
        <c:manualLayout>
          <c:xMode val="factor"/>
          <c:yMode val="factor"/>
          <c:x val="0.01025"/>
          <c:y val="0"/>
        </c:manualLayout>
      </c:layout>
      <c:spPr>
        <a:noFill/>
        <a:ln>
          <a:noFill/>
        </a:ln>
      </c:spPr>
    </c:title>
    <c:plotArea>
      <c:layout>
        <c:manualLayout>
          <c:xMode val="edge"/>
          <c:yMode val="edge"/>
          <c:x val="0.18875"/>
          <c:y val="0.331"/>
          <c:w val="0.3085"/>
          <c:h val="0.4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1"/>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2"/>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3"/>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dLbl>
              <c:idx val="4"/>
              <c:txPr>
                <a:bodyPr vert="horz" rot="0" anchor="ctr"/>
                <a:lstStyle/>
                <a:p>
                  <a:pPr algn="ctr">
                    <a:defRPr lang="en-US" cap="none" sz="1000" b="0" i="0" u="none" baseline="0">
                      <a:solidFill>
                        <a:srgbClr val="000000"/>
                      </a:solidFill>
                      <a:latin typeface="Arial"/>
                      <a:ea typeface="Arial"/>
                      <a:cs typeface="Arial"/>
                    </a:defRPr>
                  </a:pPr>
                </a:p>
              </c:txPr>
              <c:numFmt formatCode="0%" sourceLinked="0"/>
              <c:dLblPos val="bestFit"/>
              <c:showLegendKey val="1"/>
              <c:showVal val="0"/>
              <c:showBubbleSize val="0"/>
              <c:showCatName val="0"/>
              <c:showSerName val="0"/>
              <c:showPercent val="1"/>
            </c:dLbl>
            <c:numFmt formatCode="0%" sourceLinked="0"/>
            <c:showLegendKey val="1"/>
            <c:showVal val="0"/>
            <c:showBubbleSize val="0"/>
            <c:showCatName val="0"/>
            <c:showSerName val="0"/>
            <c:showLeaderLines val="0"/>
            <c:showPercent val="1"/>
          </c:dLbls>
          <c:cat>
            <c:strRef>
              <c:f>'Résumé Bilan'!$E$4:$E$8</c:f>
              <c:strCache/>
            </c:strRef>
          </c:cat>
          <c:val>
            <c:numRef>
              <c:f>'Résumé Bilan'!$F$4:$F$8</c:f>
              <c:numCache/>
            </c:numRef>
          </c:val>
        </c:ser>
      </c:pieChart>
      <c:spPr>
        <a:noFill/>
        <a:ln>
          <a:noFill/>
        </a:ln>
      </c:spPr>
    </c:plotArea>
    <c:legend>
      <c:legendPos val="r"/>
      <c:layout>
        <c:manualLayout>
          <c:xMode val="edge"/>
          <c:yMode val="edge"/>
          <c:x val="0.68875"/>
          <c:y val="0.3615"/>
          <c:w val="0.3035"/>
          <c:h val="0.40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0"/>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solidFill>
                  <a:srgbClr val="000000"/>
                </a:solidFill>
                <a:latin typeface="Arial"/>
                <a:ea typeface="Arial"/>
                <a:cs typeface="Arial"/>
              </a:rPr>
              <a:t>Bilan énergétique</a:t>
            </a:r>
          </a:p>
        </c:rich>
      </c:tx>
      <c:layout>
        <c:manualLayout>
          <c:xMode val="factor"/>
          <c:yMode val="factor"/>
          <c:x val="0.0015"/>
          <c:y val="0"/>
        </c:manualLayout>
      </c:layout>
      <c:spPr>
        <a:noFill/>
        <a:ln>
          <a:noFill/>
        </a:ln>
      </c:spPr>
    </c:title>
    <c:plotArea>
      <c:layout>
        <c:manualLayout>
          <c:xMode val="edge"/>
          <c:yMode val="edge"/>
          <c:x val="0.0155"/>
          <c:y val="0.162"/>
          <c:w val="0.969"/>
          <c:h val="0.80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'Résumé Bilan'!$H$4:$H$6</c:f>
              <c:strCache/>
            </c:strRef>
          </c:cat>
          <c:val>
            <c:numRef>
              <c:f>'Résumé Bilan'!$I$4:$I$6</c:f>
              <c:numCache/>
            </c:numRef>
          </c:val>
        </c:ser>
        <c:axId val="19404143"/>
        <c:axId val="40419560"/>
      </c:barChart>
      <c:catAx>
        <c:axId val="1940414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0419560"/>
        <c:crosses val="autoZero"/>
        <c:auto val="1"/>
        <c:lblOffset val="100"/>
        <c:tickLblSkip val="1"/>
        <c:noMultiLvlLbl val="0"/>
      </c:catAx>
      <c:valAx>
        <c:axId val="40419560"/>
        <c:scaling>
          <c:orientation val="minMax"/>
        </c:scaling>
        <c:axPos val="l"/>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19404143"/>
        <c:crossesAt val="1"/>
        <c:crossBetween val="between"/>
        <c:dispUnits/>
      </c:valAx>
      <c:spPr>
        <a:solidFill>
          <a:srgbClr val="C0C0C0"/>
        </a:solidFill>
        <a:ln w="12700">
          <a:solidFill>
            <a:srgbClr val="808080"/>
          </a:solidFill>
        </a:ln>
      </c:spPr>
    </c:plotArea>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152400</xdr:rowOff>
    </xdr:from>
    <xdr:to>
      <xdr:col>14</xdr:col>
      <xdr:colOff>752475</xdr:colOff>
      <xdr:row>12</xdr:row>
      <xdr:rowOff>123825</xdr:rowOff>
    </xdr:to>
    <xdr:pic>
      <xdr:nvPicPr>
        <xdr:cNvPr id="1" name="banniere_tecnautic"/>
        <xdr:cNvPicPr preferRelativeResize="1">
          <a:picLocks noChangeAspect="1"/>
        </xdr:cNvPicPr>
      </xdr:nvPicPr>
      <xdr:blipFill>
        <a:blip r:embed="rId1"/>
        <a:stretch>
          <a:fillRect/>
        </a:stretch>
      </xdr:blipFill>
      <xdr:spPr>
        <a:xfrm>
          <a:off x="266700" y="152400"/>
          <a:ext cx="10648950" cy="1914525"/>
        </a:xfrm>
        <a:prstGeom prst="rect">
          <a:avLst/>
        </a:prstGeom>
        <a:blipFill>
          <a:blip r:embed=""/>
          <a:srcRect/>
          <a:stretch>
            <a:fillRect/>
          </a:stretch>
        </a:blipFill>
        <a:ln w="9525" cmpd="sng">
          <a:noFill/>
        </a:ln>
      </xdr:spPr>
    </xdr:pic>
    <xdr:clientData/>
  </xdr:twoCellAnchor>
  <xdr:twoCellAnchor>
    <xdr:from>
      <xdr:col>3</xdr:col>
      <xdr:colOff>438150</xdr:colOff>
      <xdr:row>37</xdr:row>
      <xdr:rowOff>47625</xdr:rowOff>
    </xdr:from>
    <xdr:to>
      <xdr:col>5</xdr:col>
      <xdr:colOff>142875</xdr:colOff>
      <xdr:row>37</xdr:row>
      <xdr:rowOff>485775</xdr:rowOff>
    </xdr:to>
    <xdr:pic>
      <xdr:nvPicPr>
        <xdr:cNvPr id="2" name="Logo-Tec4All"/>
        <xdr:cNvPicPr preferRelativeResize="1">
          <a:picLocks noChangeAspect="1"/>
        </xdr:cNvPicPr>
      </xdr:nvPicPr>
      <xdr:blipFill>
        <a:blip r:embed="rId2"/>
        <a:stretch>
          <a:fillRect/>
        </a:stretch>
      </xdr:blipFill>
      <xdr:spPr>
        <a:xfrm>
          <a:off x="2219325" y="8362950"/>
          <a:ext cx="1228725" cy="4381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47625</xdr:rowOff>
    </xdr:from>
    <xdr:to>
      <xdr:col>7</xdr:col>
      <xdr:colOff>2695575</xdr:colOff>
      <xdr:row>1</xdr:row>
      <xdr:rowOff>1638300</xdr:rowOff>
    </xdr:to>
    <xdr:pic>
      <xdr:nvPicPr>
        <xdr:cNvPr id="1" name="banniere_tecnautic"/>
        <xdr:cNvPicPr preferRelativeResize="1">
          <a:picLocks noChangeAspect="1"/>
        </xdr:cNvPicPr>
      </xdr:nvPicPr>
      <xdr:blipFill>
        <a:blip r:embed="rId1"/>
        <a:stretch>
          <a:fillRect/>
        </a:stretch>
      </xdr:blipFill>
      <xdr:spPr>
        <a:xfrm>
          <a:off x="285750" y="209550"/>
          <a:ext cx="8705850" cy="1590675"/>
        </a:xfrm>
        <a:prstGeom prst="rect">
          <a:avLst/>
        </a:prstGeom>
        <a:blipFill>
          <a:blip r:embed=""/>
          <a:srcRect/>
          <a:stretch>
            <a:fillRect/>
          </a:stretch>
        </a:blipFill>
        <a:ln w="9525" cmpd="sng">
          <a:noFill/>
        </a:ln>
      </xdr:spPr>
    </xdr:pic>
    <xdr:clientData/>
  </xdr:twoCellAnchor>
  <xdr:twoCellAnchor>
    <xdr:from>
      <xdr:col>3</xdr:col>
      <xdr:colOff>323850</xdr:colOff>
      <xdr:row>37</xdr:row>
      <xdr:rowOff>38100</xdr:rowOff>
    </xdr:from>
    <xdr:to>
      <xdr:col>7</xdr:col>
      <xdr:colOff>1676400</xdr:colOff>
      <xdr:row>54</xdr:row>
      <xdr:rowOff>0</xdr:rowOff>
    </xdr:to>
    <xdr:graphicFrame>
      <xdr:nvGraphicFramePr>
        <xdr:cNvPr id="2" name="Graphique 2"/>
        <xdr:cNvGraphicFramePr/>
      </xdr:nvGraphicFramePr>
      <xdr:xfrm>
        <a:off x="3505200" y="7867650"/>
        <a:ext cx="4467225" cy="2714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9</xdr:row>
      <xdr:rowOff>0</xdr:rowOff>
    </xdr:from>
    <xdr:to>
      <xdr:col>10</xdr:col>
      <xdr:colOff>247650</xdr:colOff>
      <xdr:row>25</xdr:row>
      <xdr:rowOff>9525</xdr:rowOff>
    </xdr:to>
    <xdr:graphicFrame>
      <xdr:nvGraphicFramePr>
        <xdr:cNvPr id="1" name="Graphique 1"/>
        <xdr:cNvGraphicFramePr/>
      </xdr:nvGraphicFramePr>
      <xdr:xfrm>
        <a:off x="4438650" y="1457325"/>
        <a:ext cx="4333875" cy="2600325"/>
      </xdr:xfrm>
      <a:graphic>
        <a:graphicData uri="http://schemas.openxmlformats.org/drawingml/2006/chart">
          <c:chart xmlns:c="http://schemas.openxmlformats.org/drawingml/2006/chart" r:id="rId1"/>
        </a:graphicData>
      </a:graphic>
    </xdr:graphicFrame>
    <xdr:clientData/>
  </xdr:twoCellAnchor>
  <xdr:twoCellAnchor>
    <xdr:from>
      <xdr:col>0</xdr:col>
      <xdr:colOff>152400</xdr:colOff>
      <xdr:row>9</xdr:row>
      <xdr:rowOff>9525</xdr:rowOff>
    </xdr:from>
    <xdr:to>
      <xdr:col>4</xdr:col>
      <xdr:colOff>1028700</xdr:colOff>
      <xdr:row>24</xdr:row>
      <xdr:rowOff>142875</xdr:rowOff>
    </xdr:to>
    <xdr:graphicFrame>
      <xdr:nvGraphicFramePr>
        <xdr:cNvPr id="2" name="Graphique 2"/>
        <xdr:cNvGraphicFramePr/>
      </xdr:nvGraphicFramePr>
      <xdr:xfrm>
        <a:off x="152400" y="1466850"/>
        <a:ext cx="3819525" cy="2562225"/>
      </xdr:xfrm>
      <a:graphic>
        <a:graphicData uri="http://schemas.openxmlformats.org/drawingml/2006/chart">
          <c:chart xmlns:c="http://schemas.openxmlformats.org/drawingml/2006/chart" r:id="rId2"/>
        </a:graphicData>
      </a:graphic>
    </xdr:graphicFrame>
    <xdr:clientData/>
  </xdr:twoCellAnchor>
  <xdr:twoCellAnchor>
    <xdr:from>
      <xdr:col>1</xdr:col>
      <xdr:colOff>1190625</xdr:colOff>
      <xdr:row>25</xdr:row>
      <xdr:rowOff>142875</xdr:rowOff>
    </xdr:from>
    <xdr:to>
      <xdr:col>9</xdr:col>
      <xdr:colOff>104775</xdr:colOff>
      <xdr:row>44</xdr:row>
      <xdr:rowOff>152400</xdr:rowOff>
    </xdr:to>
    <xdr:graphicFrame>
      <xdr:nvGraphicFramePr>
        <xdr:cNvPr id="3" name="Graphique 3"/>
        <xdr:cNvGraphicFramePr/>
      </xdr:nvGraphicFramePr>
      <xdr:xfrm>
        <a:off x="1800225" y="4191000"/>
        <a:ext cx="6219825" cy="308610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7:O39"/>
  <sheetViews>
    <sheetView zoomScalePageLayoutView="0" workbookViewId="0" topLeftCell="A1">
      <selection activeCell="C16" sqref="C16"/>
    </sheetView>
  </sheetViews>
  <sheetFormatPr defaultColWidth="11.421875" defaultRowHeight="12.75"/>
  <cols>
    <col min="1" max="1" width="3.8515625" style="0" customWidth="1"/>
  </cols>
  <sheetData>
    <row r="17" spans="5:13" ht="91.5" customHeight="1">
      <c r="E17" s="88" t="s">
        <v>0</v>
      </c>
      <c r="F17" s="88"/>
      <c r="G17" s="88"/>
      <c r="H17" s="88"/>
      <c r="I17" s="88"/>
      <c r="J17" s="88"/>
      <c r="K17" s="88"/>
      <c r="L17" s="88"/>
      <c r="M17" s="88"/>
    </row>
    <row r="20" spans="2:15" ht="12.75">
      <c r="B20" s="1"/>
      <c r="C20" s="2"/>
      <c r="D20" s="2"/>
      <c r="E20" s="2"/>
      <c r="F20" s="2"/>
      <c r="G20" s="2"/>
      <c r="H20" s="2"/>
      <c r="I20" s="2"/>
      <c r="J20" s="2"/>
      <c r="K20" s="2"/>
      <c r="L20" s="2"/>
      <c r="M20" s="2"/>
      <c r="N20" s="2"/>
      <c r="O20" s="3"/>
    </row>
    <row r="21" spans="2:15" ht="12.75">
      <c r="B21" s="4"/>
      <c r="C21" s="89" t="s">
        <v>1</v>
      </c>
      <c r="D21" s="89"/>
      <c r="E21" s="89"/>
      <c r="F21" s="89"/>
      <c r="G21" s="89"/>
      <c r="H21" s="89"/>
      <c r="I21" s="89"/>
      <c r="J21" s="89"/>
      <c r="K21" s="89"/>
      <c r="L21" s="89"/>
      <c r="M21" s="89"/>
      <c r="N21" s="89"/>
      <c r="O21" s="6"/>
    </row>
    <row r="22" spans="2:15" ht="12.75">
      <c r="B22" s="4"/>
      <c r="C22" s="7"/>
      <c r="D22" s="7"/>
      <c r="E22" s="7"/>
      <c r="F22" s="7"/>
      <c r="G22" s="7"/>
      <c r="H22" s="7"/>
      <c r="I22" s="7"/>
      <c r="J22" s="7"/>
      <c r="K22" s="7"/>
      <c r="L22" s="7"/>
      <c r="M22" s="7"/>
      <c r="N22" s="7"/>
      <c r="O22" s="6"/>
    </row>
    <row r="23" spans="2:15" ht="12.75">
      <c r="B23" s="4"/>
      <c r="C23" s="89" t="s">
        <v>2</v>
      </c>
      <c r="D23" s="89"/>
      <c r="E23" s="89"/>
      <c r="F23" s="89"/>
      <c r="G23" s="89"/>
      <c r="H23" s="89"/>
      <c r="I23" s="89"/>
      <c r="J23" s="89"/>
      <c r="K23" s="89"/>
      <c r="L23" s="89"/>
      <c r="M23" s="89"/>
      <c r="N23" s="89"/>
      <c r="O23" s="6"/>
    </row>
    <row r="24" spans="2:15" ht="12.75">
      <c r="B24" s="4"/>
      <c r="C24" s="7"/>
      <c r="D24" s="7"/>
      <c r="E24" s="7"/>
      <c r="F24" s="7"/>
      <c r="G24" s="7"/>
      <c r="H24" s="7"/>
      <c r="I24" s="7"/>
      <c r="J24" s="7"/>
      <c r="K24" s="7"/>
      <c r="L24" s="7"/>
      <c r="M24" s="7"/>
      <c r="N24" s="7"/>
      <c r="O24" s="6"/>
    </row>
    <row r="25" spans="2:15" ht="12.75">
      <c r="B25" s="4"/>
      <c r="C25" s="89" t="s">
        <v>3</v>
      </c>
      <c r="D25" s="89"/>
      <c r="E25" s="89"/>
      <c r="F25" s="89"/>
      <c r="G25" s="89"/>
      <c r="H25" s="89"/>
      <c r="I25" s="89"/>
      <c r="J25" s="89"/>
      <c r="K25" s="89"/>
      <c r="L25" s="89"/>
      <c r="M25" s="89"/>
      <c r="N25" s="89"/>
      <c r="O25" s="6"/>
    </row>
    <row r="26" spans="2:15" ht="12.75">
      <c r="B26" s="4"/>
      <c r="C26" s="7"/>
      <c r="D26" s="7"/>
      <c r="E26" s="7"/>
      <c r="F26" s="7"/>
      <c r="G26" s="7"/>
      <c r="H26" s="7"/>
      <c r="I26" s="7"/>
      <c r="J26" s="7"/>
      <c r="K26" s="7"/>
      <c r="L26" s="7"/>
      <c r="M26" s="7"/>
      <c r="N26" s="7"/>
      <c r="O26" s="6"/>
    </row>
    <row r="27" spans="2:15" ht="38.25" customHeight="1">
      <c r="B27" s="4"/>
      <c r="C27" s="90" t="s">
        <v>4</v>
      </c>
      <c r="D27" s="90"/>
      <c r="E27" s="90"/>
      <c r="F27" s="90"/>
      <c r="G27" s="90"/>
      <c r="H27" s="90"/>
      <c r="I27" s="90"/>
      <c r="J27" s="90"/>
      <c r="K27" s="90"/>
      <c r="L27" s="90"/>
      <c r="M27" s="90"/>
      <c r="N27" s="90"/>
      <c r="O27" s="6"/>
    </row>
    <row r="28" spans="2:15" ht="12.75">
      <c r="B28" s="4"/>
      <c r="C28" s="7"/>
      <c r="D28" s="7"/>
      <c r="E28" s="7"/>
      <c r="F28" s="7"/>
      <c r="G28" s="7"/>
      <c r="H28" s="7"/>
      <c r="I28" s="7"/>
      <c r="J28" s="7"/>
      <c r="K28" s="7"/>
      <c r="L28" s="7"/>
      <c r="M28" s="7"/>
      <c r="N28" s="7"/>
      <c r="O28" s="6"/>
    </row>
    <row r="29" spans="2:15" ht="12.75">
      <c r="B29" s="4"/>
      <c r="C29" s="89" t="s">
        <v>5</v>
      </c>
      <c r="D29" s="89"/>
      <c r="E29" s="89"/>
      <c r="F29" s="89"/>
      <c r="G29" s="89"/>
      <c r="H29" s="89"/>
      <c r="I29" s="89"/>
      <c r="J29" s="89"/>
      <c r="K29" s="89"/>
      <c r="L29" s="89"/>
      <c r="M29" s="89"/>
      <c r="N29" s="89"/>
      <c r="O29" s="6"/>
    </row>
    <row r="30" spans="2:15" ht="12.75">
      <c r="B30" s="4"/>
      <c r="C30" s="7"/>
      <c r="D30" s="7"/>
      <c r="E30" s="7"/>
      <c r="F30" s="7"/>
      <c r="G30" s="7"/>
      <c r="H30" s="7"/>
      <c r="I30" s="7"/>
      <c r="J30" s="7"/>
      <c r="K30" s="7"/>
      <c r="L30" s="7"/>
      <c r="M30" s="7"/>
      <c r="N30" s="7"/>
      <c r="O30" s="6"/>
    </row>
    <row r="31" spans="2:15" ht="66" customHeight="1">
      <c r="B31" s="4"/>
      <c r="C31" s="90" t="s">
        <v>6</v>
      </c>
      <c r="D31" s="90"/>
      <c r="E31" s="90"/>
      <c r="F31" s="90"/>
      <c r="G31" s="90"/>
      <c r="H31" s="90"/>
      <c r="I31" s="90"/>
      <c r="J31" s="90"/>
      <c r="K31" s="90"/>
      <c r="L31" s="90"/>
      <c r="M31" s="90"/>
      <c r="N31" s="90"/>
      <c r="O31" s="6"/>
    </row>
    <row r="32" spans="2:15" ht="12.75">
      <c r="B32" s="4"/>
      <c r="C32" s="8"/>
      <c r="D32" s="8"/>
      <c r="E32" s="8"/>
      <c r="F32" s="8"/>
      <c r="G32" s="8"/>
      <c r="H32" s="8"/>
      <c r="I32" s="8"/>
      <c r="J32" s="8"/>
      <c r="K32" s="8"/>
      <c r="L32" s="8"/>
      <c r="M32" s="8"/>
      <c r="N32" s="8"/>
      <c r="O32" s="6"/>
    </row>
    <row r="33" spans="2:15" ht="25.5" customHeight="1">
      <c r="B33" s="4"/>
      <c r="C33" s="90" t="s">
        <v>7</v>
      </c>
      <c r="D33" s="90"/>
      <c r="E33" s="90"/>
      <c r="F33" s="90"/>
      <c r="G33" s="90"/>
      <c r="H33" s="90"/>
      <c r="I33" s="90"/>
      <c r="J33" s="90"/>
      <c r="K33" s="90"/>
      <c r="L33" s="90"/>
      <c r="M33" s="90"/>
      <c r="N33" s="90"/>
      <c r="O33" s="6"/>
    </row>
    <row r="34" spans="2:15" ht="12.75">
      <c r="B34" s="4"/>
      <c r="C34" s="8"/>
      <c r="D34" s="8"/>
      <c r="E34" s="8"/>
      <c r="F34" s="8"/>
      <c r="G34" s="8"/>
      <c r="H34" s="8"/>
      <c r="I34" s="8"/>
      <c r="J34" s="8"/>
      <c r="K34" s="8"/>
      <c r="L34" s="8"/>
      <c r="M34" s="8"/>
      <c r="N34" s="8"/>
      <c r="O34" s="6"/>
    </row>
    <row r="35" spans="2:15" ht="25.5" customHeight="1">
      <c r="B35" s="4"/>
      <c r="C35" s="90" t="s">
        <v>8</v>
      </c>
      <c r="D35" s="90"/>
      <c r="E35" s="90"/>
      <c r="F35" s="90"/>
      <c r="G35" s="90"/>
      <c r="H35" s="90"/>
      <c r="I35" s="90"/>
      <c r="J35" s="90"/>
      <c r="K35" s="90"/>
      <c r="L35" s="90"/>
      <c r="M35" s="90"/>
      <c r="N35" s="90"/>
      <c r="O35" s="6"/>
    </row>
    <row r="36" spans="2:15" ht="12.75">
      <c r="B36" s="9"/>
      <c r="C36" s="10"/>
      <c r="D36" s="10"/>
      <c r="E36" s="10"/>
      <c r="F36" s="10"/>
      <c r="G36" s="10"/>
      <c r="H36" s="10"/>
      <c r="I36" s="10"/>
      <c r="J36" s="10"/>
      <c r="K36" s="10"/>
      <c r="L36" s="10"/>
      <c r="M36" s="10"/>
      <c r="N36" s="10"/>
      <c r="O36" s="11"/>
    </row>
    <row r="37" spans="2:15" ht="12.75">
      <c r="B37" s="5"/>
      <c r="C37" s="5"/>
      <c r="D37" s="5"/>
      <c r="E37" s="5"/>
      <c r="F37" s="5"/>
      <c r="G37" s="5"/>
      <c r="H37" s="5"/>
      <c r="I37" s="5"/>
      <c r="J37" s="5"/>
      <c r="K37" s="5"/>
      <c r="L37" s="5"/>
      <c r="M37" s="5"/>
      <c r="N37" s="5"/>
      <c r="O37" s="5"/>
    </row>
    <row r="38" spans="2:15" ht="53.25" customHeight="1">
      <c r="B38" s="91" t="s">
        <v>9</v>
      </c>
      <c r="C38" s="91"/>
      <c r="D38" s="91"/>
      <c r="E38" s="91"/>
      <c r="F38" s="91"/>
      <c r="G38" s="91"/>
      <c r="H38" s="91"/>
      <c r="I38" s="92" t="s">
        <v>10</v>
      </c>
      <c r="J38" s="92"/>
      <c r="K38" s="92"/>
      <c r="L38" s="92"/>
      <c r="M38" s="92"/>
      <c r="N38" s="92"/>
      <c r="O38" s="92"/>
    </row>
    <row r="39" spans="2:8" ht="12.75">
      <c r="B39" s="93"/>
      <c r="C39" s="93"/>
      <c r="D39" s="93"/>
      <c r="E39" s="93"/>
      <c r="F39" s="93"/>
      <c r="G39" s="93"/>
      <c r="H39" s="93"/>
    </row>
  </sheetData>
  <sheetProtection sheet="1" objects="1" scenarios="1"/>
  <mergeCells count="12">
    <mergeCell ref="C31:N31"/>
    <mergeCell ref="C33:N33"/>
    <mergeCell ref="C35:N35"/>
    <mergeCell ref="B38:H38"/>
    <mergeCell ref="I38:O38"/>
    <mergeCell ref="B39:H39"/>
    <mergeCell ref="E17:M17"/>
    <mergeCell ref="C21:N21"/>
    <mergeCell ref="C23:N23"/>
    <mergeCell ref="C25:N25"/>
    <mergeCell ref="C27:N27"/>
    <mergeCell ref="C29:N29"/>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B4:N50"/>
  <sheetViews>
    <sheetView zoomScale="85" zoomScaleNormal="85" zoomScalePageLayoutView="0" workbookViewId="0" topLeftCell="A25">
      <selection activeCell="N24" sqref="N24"/>
    </sheetView>
  </sheetViews>
  <sheetFormatPr defaultColWidth="11.421875" defaultRowHeight="12.75"/>
  <cols>
    <col min="1" max="1" width="4.00390625" style="0" customWidth="1"/>
    <col min="2" max="2" width="29.421875" style="0" customWidth="1"/>
    <col min="3" max="3" width="14.28125" style="13" customWidth="1"/>
    <col min="4" max="4" width="11.00390625" style="13" customWidth="1"/>
    <col min="6" max="7" width="12.140625" style="0" customWidth="1"/>
    <col min="8" max="8" width="41.421875" style="0" customWidth="1"/>
    <col min="9" max="9" width="5.57421875" style="0" customWidth="1"/>
    <col min="10" max="10" width="20.28125" style="0" customWidth="1"/>
    <col min="14" max="14" width="41.28125" style="0" customWidth="1"/>
  </cols>
  <sheetData>
    <row r="2" ht="132" customHeight="1"/>
    <row r="4" spans="2:14" ht="12.75">
      <c r="B4" s="94" t="s">
        <v>11</v>
      </c>
      <c r="C4" s="94"/>
      <c r="D4" s="94"/>
      <c r="E4" s="94"/>
      <c r="F4" s="94"/>
      <c r="G4" s="94"/>
      <c r="H4" s="94"/>
      <c r="J4" s="94" t="s">
        <v>12</v>
      </c>
      <c r="K4" s="94"/>
      <c r="L4" s="94"/>
      <c r="M4" s="94"/>
      <c r="N4" s="94"/>
    </row>
    <row r="5" spans="2:14" ht="38.25">
      <c r="B5" s="14" t="s">
        <v>13</v>
      </c>
      <c r="C5" s="15" t="s">
        <v>14</v>
      </c>
      <c r="D5" s="15" t="s">
        <v>15</v>
      </c>
      <c r="E5" s="16" t="s">
        <v>16</v>
      </c>
      <c r="F5" s="16" t="s">
        <v>17</v>
      </c>
      <c r="G5" s="17" t="s">
        <v>18</v>
      </c>
      <c r="H5" s="18" t="s">
        <v>19</v>
      </c>
      <c r="J5" s="19" t="s">
        <v>13</v>
      </c>
      <c r="K5" s="20" t="s">
        <v>14</v>
      </c>
      <c r="L5" s="21" t="s">
        <v>16</v>
      </c>
      <c r="M5" s="21" t="s">
        <v>20</v>
      </c>
      <c r="N5" s="22" t="s">
        <v>19</v>
      </c>
    </row>
    <row r="6" spans="2:14" ht="12.75">
      <c r="B6" s="23" t="s">
        <v>21</v>
      </c>
      <c r="C6" s="24">
        <f>SUM(C7:C14)</f>
        <v>7</v>
      </c>
      <c r="D6" s="25">
        <f>SUM(D7:D14)</f>
        <v>0.6833333333333333</v>
      </c>
      <c r="E6" s="25">
        <f>SUM(E7:E14)</f>
        <v>9</v>
      </c>
      <c r="F6" s="25">
        <f>SUM(F7:F14)</f>
        <v>0.8916666666666667</v>
      </c>
      <c r="G6" s="26">
        <f>F6/F36</f>
        <v>0.01055955788019343</v>
      </c>
      <c r="H6" s="27"/>
      <c r="J6" s="28" t="s">
        <v>22</v>
      </c>
      <c r="K6" s="29">
        <v>80</v>
      </c>
      <c r="L6" s="29">
        <v>8</v>
      </c>
      <c r="M6" s="29">
        <f>(K6/'Bilan energétique'!K18)*L6</f>
        <v>53.333333333333336</v>
      </c>
      <c r="N6" s="30"/>
    </row>
    <row r="7" spans="2:14" ht="12.75">
      <c r="B7" s="31" t="s">
        <v>23</v>
      </c>
      <c r="C7" s="32">
        <v>1</v>
      </c>
      <c r="D7" s="33">
        <v>0.1</v>
      </c>
      <c r="E7" s="33">
        <v>3</v>
      </c>
      <c r="F7" s="33">
        <f>D7*E7</f>
        <v>0.30000000000000004</v>
      </c>
      <c r="G7" s="34"/>
      <c r="H7" s="35"/>
      <c r="J7" s="28" t="s">
        <v>24</v>
      </c>
      <c r="K7" s="29">
        <v>60</v>
      </c>
      <c r="L7" s="29">
        <v>4</v>
      </c>
      <c r="M7" s="29">
        <f>(K7/'Bilan energétique'!K18)*L7</f>
        <v>20</v>
      </c>
      <c r="N7" s="30" t="s">
        <v>72</v>
      </c>
    </row>
    <row r="8" spans="2:14" ht="12.75">
      <c r="B8" s="36" t="s">
        <v>25</v>
      </c>
      <c r="C8" s="37">
        <v>1</v>
      </c>
      <c r="D8" s="38">
        <v>0.1</v>
      </c>
      <c r="E8" s="38">
        <v>1</v>
      </c>
      <c r="F8" s="38">
        <f aca="true" t="shared" si="0" ref="F8:F34">D8*E8</f>
        <v>0.1</v>
      </c>
      <c r="G8" s="39"/>
      <c r="H8" s="40"/>
      <c r="J8" s="28" t="s">
        <v>26</v>
      </c>
      <c r="K8" s="29">
        <v>0</v>
      </c>
      <c r="L8" s="29">
        <v>0</v>
      </c>
      <c r="M8" s="41">
        <f>((K8/'Bilan energétique'!K18)*L8)*0.8</f>
        <v>0</v>
      </c>
      <c r="N8" s="30"/>
    </row>
    <row r="9" spans="2:14" ht="12.75">
      <c r="B9" s="36" t="s">
        <v>27</v>
      </c>
      <c r="C9" s="37">
        <v>1</v>
      </c>
      <c r="D9" s="38">
        <v>0.1</v>
      </c>
      <c r="E9" s="38">
        <v>1</v>
      </c>
      <c r="F9" s="38">
        <f t="shared" si="0"/>
        <v>0.1</v>
      </c>
      <c r="G9" s="39"/>
      <c r="H9" s="40"/>
      <c r="J9" s="28" t="s">
        <v>28</v>
      </c>
      <c r="K9" s="29"/>
      <c r="L9" s="29"/>
      <c r="M9" s="41">
        <f>((K9/'Bilan energétique'!K18)*L9)*0.8</f>
        <v>0</v>
      </c>
      <c r="N9" s="30"/>
    </row>
    <row r="10" spans="2:14" ht="12.75">
      <c r="B10" s="36" t="s">
        <v>29</v>
      </c>
      <c r="C10" s="37">
        <v>1</v>
      </c>
      <c r="D10" s="38">
        <v>0.1</v>
      </c>
      <c r="E10" s="38">
        <v>1</v>
      </c>
      <c r="F10" s="38">
        <f t="shared" si="0"/>
        <v>0.1</v>
      </c>
      <c r="G10" s="39"/>
      <c r="H10" s="40"/>
      <c r="J10" s="28" t="s">
        <v>30</v>
      </c>
      <c r="K10" s="29"/>
      <c r="L10" s="29"/>
      <c r="M10" s="41">
        <f>((K10/'Bilan energétique'!K18)*L10)*0.8</f>
        <v>0</v>
      </c>
      <c r="N10" s="30"/>
    </row>
    <row r="11" spans="2:14" ht="12.75">
      <c r="B11" s="36" t="s">
        <v>31</v>
      </c>
      <c r="C11" s="37">
        <v>1</v>
      </c>
      <c r="D11" s="38">
        <v>0.1</v>
      </c>
      <c r="E11" s="38">
        <v>2</v>
      </c>
      <c r="F11" s="38">
        <f t="shared" si="0"/>
        <v>0.2</v>
      </c>
      <c r="G11" s="39"/>
      <c r="H11" s="40"/>
      <c r="J11" s="28" t="s">
        <v>30</v>
      </c>
      <c r="K11" s="29"/>
      <c r="L11" s="29"/>
      <c r="M11" s="41">
        <f>((K11/'Bilan energétique'!K18)*L11)*0.8</f>
        <v>0</v>
      </c>
      <c r="N11" s="30"/>
    </row>
    <row r="12" spans="2:14" ht="12.75">
      <c r="B12" s="36" t="s">
        <v>32</v>
      </c>
      <c r="C12" s="37">
        <v>1</v>
      </c>
      <c r="D12" s="38">
        <v>0.1</v>
      </c>
      <c r="E12" s="38">
        <v>0.5</v>
      </c>
      <c r="F12" s="38">
        <f t="shared" si="0"/>
        <v>0.05</v>
      </c>
      <c r="G12" s="39"/>
      <c r="H12" s="40"/>
      <c r="J12" s="28" t="s">
        <v>30</v>
      </c>
      <c r="K12" s="29"/>
      <c r="L12" s="29"/>
      <c r="M12" s="41">
        <f>((K12/'Bilan energétique'!K18)*L12)*0.8</f>
        <v>0</v>
      </c>
      <c r="N12" s="30"/>
    </row>
    <row r="13" spans="2:14" ht="12.75">
      <c r="B13" s="36" t="s">
        <v>33</v>
      </c>
      <c r="C13" s="37">
        <v>1</v>
      </c>
      <c r="D13" s="38">
        <f>C13/K$18</f>
        <v>0.08333333333333333</v>
      </c>
      <c r="E13" s="38">
        <v>0.5</v>
      </c>
      <c r="F13" s="38">
        <f t="shared" si="0"/>
        <v>0.041666666666666664</v>
      </c>
      <c r="G13" s="39"/>
      <c r="H13" s="40"/>
      <c r="J13" s="28" t="s">
        <v>30</v>
      </c>
      <c r="K13" s="29"/>
      <c r="L13" s="29"/>
      <c r="M13" s="41">
        <f>((K13/'Bilan energétique'!K18)*L13)*0.8</f>
        <v>0</v>
      </c>
      <c r="N13" s="30"/>
    </row>
    <row r="14" spans="2:14" ht="12.75">
      <c r="B14" s="42" t="s">
        <v>34</v>
      </c>
      <c r="C14" s="43">
        <v>0</v>
      </c>
      <c r="D14" s="44">
        <f>C14/K$18</f>
        <v>0</v>
      </c>
      <c r="E14" s="44">
        <v>0</v>
      </c>
      <c r="F14" s="44">
        <f t="shared" si="0"/>
        <v>0</v>
      </c>
      <c r="G14" s="45"/>
      <c r="H14" s="46"/>
      <c r="J14" s="47" t="s">
        <v>35</v>
      </c>
      <c r="K14" s="48"/>
      <c r="L14" s="48"/>
      <c r="M14" s="49">
        <f>SUM(M6:M13)</f>
        <v>73.33333333333334</v>
      </c>
      <c r="N14" s="50"/>
    </row>
    <row r="15" spans="2:14" ht="12.75">
      <c r="B15" s="23" t="s">
        <v>36</v>
      </c>
      <c r="C15" s="24">
        <f>SUM(C16:C19)</f>
        <v>9</v>
      </c>
      <c r="D15" s="25">
        <f>SUM(D16:D19)</f>
        <v>0.8999999999999999</v>
      </c>
      <c r="E15" s="24">
        <f>SUM(E16:E19)</f>
        <v>8.5</v>
      </c>
      <c r="F15" s="25">
        <f>SUM(F16:F19)</f>
        <v>2.55</v>
      </c>
      <c r="G15" s="51">
        <f>F15/F36</f>
        <v>0.030198361788216718</v>
      </c>
      <c r="H15" s="52"/>
      <c r="J15" s="53"/>
      <c r="K15" s="12"/>
      <c r="L15" s="12"/>
      <c r="M15" s="12"/>
      <c r="N15" s="53"/>
    </row>
    <row r="16" spans="2:14" ht="12.75">
      <c r="B16" s="31" t="s">
        <v>37</v>
      </c>
      <c r="C16" s="32">
        <v>3</v>
      </c>
      <c r="D16" s="33">
        <v>0.3</v>
      </c>
      <c r="E16" s="33">
        <v>0</v>
      </c>
      <c r="F16" s="33">
        <f t="shared" si="0"/>
        <v>0</v>
      </c>
      <c r="G16" s="34"/>
      <c r="H16" s="35"/>
      <c r="J16" s="53"/>
      <c r="K16" s="12"/>
      <c r="L16" s="12"/>
      <c r="M16" s="12"/>
      <c r="N16" s="53"/>
    </row>
    <row r="17" spans="2:14" ht="12.75">
      <c r="B17" s="36" t="s">
        <v>38</v>
      </c>
      <c r="C17" s="37">
        <v>3</v>
      </c>
      <c r="D17" s="38">
        <v>0.3</v>
      </c>
      <c r="E17" s="38">
        <v>8</v>
      </c>
      <c r="F17" s="38">
        <f t="shared" si="0"/>
        <v>2.4</v>
      </c>
      <c r="G17" s="39"/>
      <c r="H17" s="40" t="s">
        <v>39</v>
      </c>
      <c r="J17" s="94" t="s">
        <v>40</v>
      </c>
      <c r="K17" s="94"/>
      <c r="L17" s="94"/>
      <c r="M17" s="12"/>
      <c r="N17" s="53"/>
    </row>
    <row r="18" spans="2:14" ht="12.75">
      <c r="B18" s="36" t="s">
        <v>41</v>
      </c>
      <c r="C18" s="37">
        <v>3</v>
      </c>
      <c r="D18" s="38">
        <v>0.3</v>
      </c>
      <c r="E18" s="38">
        <v>0.5</v>
      </c>
      <c r="F18" s="38">
        <f t="shared" si="0"/>
        <v>0.15</v>
      </c>
      <c r="G18" s="39"/>
      <c r="H18" s="40"/>
      <c r="J18" s="54" t="s">
        <v>42</v>
      </c>
      <c r="K18" s="55">
        <v>12</v>
      </c>
      <c r="L18" s="22" t="s">
        <v>43</v>
      </c>
      <c r="N18" s="53"/>
    </row>
    <row r="19" spans="2:14" ht="12.75">
      <c r="B19" s="42" t="s">
        <v>34</v>
      </c>
      <c r="C19" s="43"/>
      <c r="D19" s="44">
        <f>C19/K$18</f>
        <v>0</v>
      </c>
      <c r="E19" s="44"/>
      <c r="F19" s="44">
        <f t="shared" si="0"/>
        <v>0</v>
      </c>
      <c r="G19" s="45"/>
      <c r="H19" s="46"/>
      <c r="J19" s="28" t="s">
        <v>44</v>
      </c>
      <c r="K19" s="56">
        <v>70</v>
      </c>
      <c r="L19" s="30" t="s">
        <v>45</v>
      </c>
      <c r="N19" s="53"/>
    </row>
    <row r="20" spans="2:14" ht="12.75">
      <c r="B20" s="57" t="s">
        <v>46</v>
      </c>
      <c r="C20" s="24">
        <f>SUM(C21:C26)</f>
        <v>3</v>
      </c>
      <c r="D20" s="25">
        <f>SUM(D21:D26)</f>
        <v>5.5</v>
      </c>
      <c r="E20" s="24">
        <f>SUM(E21:E26)</f>
        <v>18</v>
      </c>
      <c r="F20" s="25">
        <f>SUM(F21:F26)</f>
        <v>49</v>
      </c>
      <c r="G20" s="51">
        <f>F20/F36</f>
        <v>0.5802822461265174</v>
      </c>
      <c r="H20" s="52"/>
      <c r="J20" s="31" t="s">
        <v>47</v>
      </c>
      <c r="K20" s="58">
        <v>120</v>
      </c>
      <c r="L20" s="59" t="s">
        <v>45</v>
      </c>
      <c r="N20" s="53"/>
    </row>
    <row r="21" spans="2:14" ht="12.75">
      <c r="B21" s="31" t="s">
        <v>48</v>
      </c>
      <c r="C21" s="32">
        <v>3</v>
      </c>
      <c r="D21" s="33">
        <v>1</v>
      </c>
      <c r="E21" s="33">
        <v>0</v>
      </c>
      <c r="F21" s="33">
        <f t="shared" si="0"/>
        <v>0</v>
      </c>
      <c r="G21" s="34"/>
      <c r="H21" s="35"/>
      <c r="J21" s="60" t="s">
        <v>49</v>
      </c>
      <c r="K21" s="61">
        <v>0.5</v>
      </c>
      <c r="L21" s="62"/>
      <c r="M21" s="12"/>
      <c r="N21" s="53"/>
    </row>
    <row r="22" spans="2:14" ht="12.75">
      <c r="B22" s="36" t="s">
        <v>50</v>
      </c>
      <c r="C22" s="37">
        <v>0</v>
      </c>
      <c r="D22" s="38">
        <f>C22/K$18</f>
        <v>0</v>
      </c>
      <c r="E22" s="38">
        <v>0</v>
      </c>
      <c r="F22" s="38">
        <f t="shared" si="0"/>
        <v>0</v>
      </c>
      <c r="G22" s="39"/>
      <c r="H22" s="40"/>
      <c r="J22" s="53"/>
      <c r="K22" s="12"/>
      <c r="L22" s="12"/>
      <c r="M22" s="12"/>
      <c r="N22" s="53"/>
    </row>
    <row r="23" spans="2:14" ht="12.75">
      <c r="B23" s="36" t="s">
        <v>51</v>
      </c>
      <c r="C23" s="37">
        <v>0</v>
      </c>
      <c r="D23" s="38">
        <v>4</v>
      </c>
      <c r="E23" s="38">
        <v>12</v>
      </c>
      <c r="F23" s="38">
        <f t="shared" si="0"/>
        <v>48</v>
      </c>
      <c r="G23" s="39"/>
      <c r="H23" s="40"/>
      <c r="L23" s="12"/>
      <c r="M23" s="12"/>
      <c r="N23" s="53"/>
    </row>
    <row r="24" spans="2:14" ht="12.75">
      <c r="B24" s="36" t="s">
        <v>52</v>
      </c>
      <c r="C24" s="37">
        <v>0</v>
      </c>
      <c r="D24" s="38">
        <v>0.5</v>
      </c>
      <c r="E24" s="38">
        <v>2</v>
      </c>
      <c r="F24" s="38">
        <f t="shared" si="0"/>
        <v>1</v>
      </c>
      <c r="G24" s="39"/>
      <c r="H24" s="40"/>
      <c r="L24" s="12"/>
      <c r="M24" s="12"/>
      <c r="N24" s="53"/>
    </row>
    <row r="25" spans="2:14" ht="12.75">
      <c r="B25" s="36" t="s">
        <v>53</v>
      </c>
      <c r="C25" s="37">
        <v>0</v>
      </c>
      <c r="D25" s="38">
        <f>C25/K$18</f>
        <v>0</v>
      </c>
      <c r="E25" s="38">
        <v>4</v>
      </c>
      <c r="F25" s="38">
        <f t="shared" si="0"/>
        <v>0</v>
      </c>
      <c r="G25" s="39"/>
      <c r="H25" s="40"/>
      <c r="L25" s="12"/>
      <c r="M25" s="12"/>
      <c r="N25" s="53"/>
    </row>
    <row r="26" spans="2:14" ht="12.75">
      <c r="B26" s="42" t="s">
        <v>54</v>
      </c>
      <c r="C26" s="43">
        <v>0</v>
      </c>
      <c r="D26" s="44">
        <f>C26/K$18</f>
        <v>0</v>
      </c>
      <c r="E26" s="44">
        <v>0</v>
      </c>
      <c r="F26" s="44">
        <f t="shared" si="0"/>
        <v>0</v>
      </c>
      <c r="G26" s="45"/>
      <c r="H26" s="46"/>
      <c r="L26" s="12"/>
      <c r="M26" s="12"/>
      <c r="N26" s="53"/>
    </row>
    <row r="27" spans="2:14" ht="12.75">
      <c r="B27" s="23" t="s">
        <v>55</v>
      </c>
      <c r="C27" s="24">
        <f>SUM(C28:C34)</f>
        <v>50</v>
      </c>
      <c r="D27" s="25">
        <f>SUM(D28:D34)</f>
        <v>4.833333333333333</v>
      </c>
      <c r="E27" s="24">
        <f>SUM(E28:E34)</f>
        <v>32.5</v>
      </c>
      <c r="F27" s="25">
        <f>SUM(F28:F34)</f>
        <v>32</v>
      </c>
      <c r="G27" s="51">
        <f>F27/F36</f>
        <v>0.37895983420507257</v>
      </c>
      <c r="H27" s="52"/>
      <c r="L27" s="12"/>
      <c r="M27" s="12"/>
      <c r="N27" s="53"/>
    </row>
    <row r="28" spans="2:14" ht="12.75">
      <c r="B28" s="31" t="s">
        <v>56</v>
      </c>
      <c r="C28" s="32">
        <v>30</v>
      </c>
      <c r="D28" s="33">
        <v>2.5</v>
      </c>
      <c r="E28" s="33">
        <v>6</v>
      </c>
      <c r="F28" s="33">
        <f t="shared" si="0"/>
        <v>15</v>
      </c>
      <c r="G28" s="34"/>
      <c r="H28" s="35"/>
      <c r="J28" s="53"/>
      <c r="K28" s="53"/>
      <c r="L28" s="53"/>
      <c r="M28" s="53"/>
      <c r="N28" s="53"/>
    </row>
    <row r="29" spans="2:14" ht="12.75">
      <c r="B29" s="36" t="s">
        <v>57</v>
      </c>
      <c r="C29" s="37">
        <v>8</v>
      </c>
      <c r="D29" s="38">
        <v>1</v>
      </c>
      <c r="E29" s="38">
        <v>8</v>
      </c>
      <c r="F29" s="38">
        <f t="shared" si="0"/>
        <v>8</v>
      </c>
      <c r="G29" s="39"/>
      <c r="H29" s="40"/>
      <c r="J29" s="53"/>
      <c r="K29" s="12"/>
      <c r="L29" s="12"/>
      <c r="M29" s="53"/>
      <c r="N29" s="53"/>
    </row>
    <row r="30" spans="2:14" ht="12.75">
      <c r="B30" s="36" t="s">
        <v>58</v>
      </c>
      <c r="C30" s="37">
        <v>0</v>
      </c>
      <c r="D30" s="38">
        <f>C30/K$18</f>
        <v>0</v>
      </c>
      <c r="E30" s="38">
        <v>4</v>
      </c>
      <c r="F30" s="38">
        <f t="shared" si="0"/>
        <v>0</v>
      </c>
      <c r="G30" s="39"/>
      <c r="H30" s="40"/>
      <c r="J30" s="53"/>
      <c r="K30" s="12"/>
      <c r="L30" s="12"/>
      <c r="M30" s="53"/>
      <c r="N30" s="53"/>
    </row>
    <row r="31" spans="2:14" ht="12.75">
      <c r="B31" s="36" t="s">
        <v>59</v>
      </c>
      <c r="C31" s="37">
        <v>10</v>
      </c>
      <c r="D31" s="38">
        <f>C31/K$18</f>
        <v>0.8333333333333334</v>
      </c>
      <c r="E31" s="38">
        <v>6</v>
      </c>
      <c r="F31" s="38">
        <f t="shared" si="0"/>
        <v>5</v>
      </c>
      <c r="G31" s="39"/>
      <c r="H31" s="40"/>
      <c r="J31" s="53"/>
      <c r="K31" s="12"/>
      <c r="L31" s="12"/>
      <c r="M31" s="53"/>
      <c r="N31" s="53"/>
    </row>
    <row r="32" spans="2:14" ht="12.75">
      <c r="B32" s="36" t="s">
        <v>60</v>
      </c>
      <c r="C32" s="37">
        <v>2</v>
      </c>
      <c r="D32" s="38">
        <v>0.5</v>
      </c>
      <c r="E32" s="38">
        <v>8</v>
      </c>
      <c r="F32" s="38">
        <f t="shared" si="0"/>
        <v>4</v>
      </c>
      <c r="G32" s="39"/>
      <c r="H32" s="40"/>
      <c r="J32" s="53"/>
      <c r="K32" s="12"/>
      <c r="L32" s="12"/>
      <c r="M32" s="53"/>
      <c r="N32" s="53"/>
    </row>
    <row r="33" spans="2:14" ht="12.75">
      <c r="B33" s="63" t="s">
        <v>61</v>
      </c>
      <c r="C33" s="64">
        <v>0</v>
      </c>
      <c r="D33" s="38">
        <f>C33/K$18</f>
        <v>0</v>
      </c>
      <c r="E33" s="38">
        <v>0.5</v>
      </c>
      <c r="F33" s="38">
        <f t="shared" si="0"/>
        <v>0</v>
      </c>
      <c r="G33" s="39"/>
      <c r="H33" s="40"/>
      <c r="J33" s="53"/>
      <c r="K33" s="12"/>
      <c r="L33" s="12"/>
      <c r="M33" s="53"/>
      <c r="N33" s="53"/>
    </row>
    <row r="34" spans="2:14" ht="12.75">
      <c r="B34" s="65" t="s">
        <v>34</v>
      </c>
      <c r="C34" s="43">
        <v>0</v>
      </c>
      <c r="D34" s="44">
        <f>C34/K$18</f>
        <v>0</v>
      </c>
      <c r="E34" s="44">
        <v>0</v>
      </c>
      <c r="F34" s="44">
        <f t="shared" si="0"/>
        <v>0</v>
      </c>
      <c r="G34" s="45"/>
      <c r="H34" s="46"/>
      <c r="J34" s="53"/>
      <c r="K34" s="12"/>
      <c r="L34" s="12"/>
      <c r="M34" s="53"/>
      <c r="N34" s="53"/>
    </row>
    <row r="35" spans="2:14" ht="12.75">
      <c r="B35" s="31"/>
      <c r="C35" s="48"/>
      <c r="D35" s="66"/>
      <c r="E35" s="67"/>
      <c r="F35" s="66"/>
      <c r="G35" s="68"/>
      <c r="H35" s="35"/>
      <c r="J35" s="53"/>
      <c r="K35" s="12"/>
      <c r="L35" s="12"/>
      <c r="M35" s="53"/>
      <c r="N35" s="53"/>
    </row>
    <row r="36" spans="2:8" ht="12.75">
      <c r="B36" s="69" t="s">
        <v>62</v>
      </c>
      <c r="C36" s="70">
        <f>C6+C15+C20+C27</f>
        <v>69</v>
      </c>
      <c r="D36" s="71">
        <f>D6+D15+D20+D27</f>
        <v>11.916666666666666</v>
      </c>
      <c r="E36" s="72"/>
      <c r="F36" s="71">
        <f>F6+F15+F20+F27</f>
        <v>84.44166666666666</v>
      </c>
      <c r="G36" s="73"/>
      <c r="H36" s="74"/>
    </row>
    <row r="39" spans="2:3" ht="12.75">
      <c r="B39" s="95" t="s">
        <v>63</v>
      </c>
      <c r="C39" s="95"/>
    </row>
    <row r="40" spans="2:3" ht="12.75">
      <c r="B40" s="75" t="s">
        <v>21</v>
      </c>
      <c r="C40" s="76">
        <f>F6/F36</f>
        <v>0.01055955788019343</v>
      </c>
    </row>
    <row r="41" spans="2:3" ht="12.75">
      <c r="B41" s="77" t="s">
        <v>36</v>
      </c>
      <c r="C41" s="78">
        <f>F15/F36</f>
        <v>0.030198361788216718</v>
      </c>
    </row>
    <row r="42" spans="2:3" ht="12.75">
      <c r="B42" s="79" t="s">
        <v>46</v>
      </c>
      <c r="C42" s="78">
        <f>F20/F36</f>
        <v>0.5802822461265174</v>
      </c>
    </row>
    <row r="43" spans="2:3" ht="12.75">
      <c r="B43" s="77" t="s">
        <v>55</v>
      </c>
      <c r="C43" s="78">
        <f>F27/F36</f>
        <v>0.37895983420507257</v>
      </c>
    </row>
    <row r="44" spans="2:3" ht="12.75">
      <c r="B44" s="80" t="s">
        <v>64</v>
      </c>
      <c r="C44" s="81">
        <f>SUM(C40:C43)</f>
        <v>1</v>
      </c>
    </row>
    <row r="46" spans="2:3" ht="12.75">
      <c r="B46" s="95" t="s">
        <v>65</v>
      </c>
      <c r="C46" s="95"/>
    </row>
    <row r="47" spans="2:3" ht="12.75">
      <c r="B47" s="54" t="s">
        <v>66</v>
      </c>
      <c r="C47" s="82">
        <f>F36</f>
        <v>84.44166666666666</v>
      </c>
    </row>
    <row r="48" spans="2:3" ht="12.75">
      <c r="B48" s="28" t="s">
        <v>67</v>
      </c>
      <c r="C48" s="83">
        <f>M14</f>
        <v>73.33333333333334</v>
      </c>
    </row>
    <row r="49" spans="2:3" ht="12.75">
      <c r="B49" s="28" t="s">
        <v>65</v>
      </c>
      <c r="C49" s="84">
        <f>C48-C47</f>
        <v>-11.10833333333332</v>
      </c>
    </row>
    <row r="50" spans="2:3" ht="12.75">
      <c r="B50" s="60" t="s">
        <v>68</v>
      </c>
      <c r="C50" s="85">
        <f>IF(C49&gt;0,"'Autonome'",((K20*(1-K21))/ABS(C49)))</f>
        <v>5.401350337584403</v>
      </c>
    </row>
  </sheetData>
  <sheetProtection/>
  <mergeCells count="5">
    <mergeCell ref="B4:H4"/>
    <mergeCell ref="J4:N4"/>
    <mergeCell ref="J17:L17"/>
    <mergeCell ref="B39:C39"/>
    <mergeCell ref="B46:C46"/>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B3:I8"/>
  <sheetViews>
    <sheetView tabSelected="1" zoomScalePageLayoutView="0" workbookViewId="0" topLeftCell="A7">
      <selection activeCell="L23" sqref="L23"/>
    </sheetView>
  </sheetViews>
  <sheetFormatPr defaultColWidth="9.140625" defaultRowHeight="12.75"/>
  <cols>
    <col min="1" max="1" width="9.140625" style="0" customWidth="1"/>
    <col min="2" max="2" width="19.7109375" style="0" customWidth="1"/>
    <col min="3" max="3" width="11.140625" style="0" customWidth="1"/>
    <col min="4" max="4" width="4.140625" style="0" customWidth="1"/>
    <col min="5" max="5" width="22.140625" style="0" customWidth="1"/>
    <col min="6" max="6" width="12.00390625" style="0" customWidth="1"/>
    <col min="7" max="7" width="4.7109375" style="0" customWidth="1"/>
    <col min="8" max="8" width="24.00390625" style="0" customWidth="1"/>
    <col min="9" max="9" width="11.7109375" style="0" customWidth="1"/>
  </cols>
  <sheetData>
    <row r="3" spans="2:9" ht="12.75">
      <c r="B3" s="94" t="s">
        <v>63</v>
      </c>
      <c r="C3" s="94"/>
      <c r="E3" s="94" t="s">
        <v>69</v>
      </c>
      <c r="F3" s="94"/>
      <c r="H3" s="96" t="s">
        <v>65</v>
      </c>
      <c r="I3" s="96"/>
    </row>
    <row r="4" spans="2:9" ht="12.75">
      <c r="B4" s="75" t="s">
        <v>21</v>
      </c>
      <c r="C4" s="76">
        <f>'Bilan energétique'!F6/'Bilan energétique'!F36</f>
        <v>0.01055955788019343</v>
      </c>
      <c r="E4" s="42" t="str">
        <f>'Bilan energétique'!J6</f>
        <v>Alternateur</v>
      </c>
      <c r="F4" s="76">
        <f>'Bilan energétique'!M6/'Bilan energétique'!M14</f>
        <v>0.7272727272727272</v>
      </c>
      <c r="H4" s="54" t="s">
        <v>66</v>
      </c>
      <c r="I4" s="82">
        <f>'Bilan energétique'!F36</f>
        <v>84.44166666666666</v>
      </c>
    </row>
    <row r="5" spans="2:9" ht="12.75">
      <c r="B5" s="77" t="s">
        <v>36</v>
      </c>
      <c r="C5" s="78">
        <f>'Bilan energétique'!F15/'Bilan energétique'!F36</f>
        <v>0.030198361788216718</v>
      </c>
      <c r="E5" s="28" t="str">
        <f>'Bilan energétique'!J7</f>
        <v>Chargeur de quai</v>
      </c>
      <c r="F5" s="78">
        <f>'Bilan energétique'!M7/'Bilan energétique'!M14</f>
        <v>0.2727272727272727</v>
      </c>
      <c r="H5" s="28" t="s">
        <v>67</v>
      </c>
      <c r="I5" s="86">
        <f>'Bilan energétique'!M14</f>
        <v>73.33333333333334</v>
      </c>
    </row>
    <row r="6" spans="2:9" ht="12.75">
      <c r="B6" s="79" t="s">
        <v>46</v>
      </c>
      <c r="C6" s="78">
        <f>'Bilan energétique'!F20/'Bilan energétique'!F36</f>
        <v>0.5802822461265174</v>
      </c>
      <c r="E6" s="28" t="str">
        <f>'Bilan energétique'!J8</f>
        <v>Panneau solaire</v>
      </c>
      <c r="F6" s="78">
        <f>'Bilan energétique'!M8/'Bilan energétique'!M14</f>
        <v>0</v>
      </c>
      <c r="H6" s="28" t="s">
        <v>65</v>
      </c>
      <c r="I6" s="87">
        <f>I5-I4</f>
        <v>-11.10833333333332</v>
      </c>
    </row>
    <row r="7" spans="2:9" ht="12.75">
      <c r="B7" s="77" t="s">
        <v>70</v>
      </c>
      <c r="C7" s="78">
        <f>'Bilan energétique'!F27/'Bilan energétique'!F36</f>
        <v>0.37895983420507257</v>
      </c>
      <c r="E7" s="28" t="str">
        <f>'Bilan energétique'!J9</f>
        <v>Eolienne</v>
      </c>
      <c r="F7" s="78">
        <f>'Bilan energétique'!M9/'Bilan energétique'!M14</f>
        <v>0</v>
      </c>
      <c r="H7" s="60" t="s">
        <v>71</v>
      </c>
      <c r="I7" s="85">
        <f>IF('Bilan energétique'!C49&gt;0,"'Autonome'",(('Bilan energétique'!K20*(1-'Bilan energétique'!K21))/ABS('Bilan energétique'!C49)))</f>
        <v>5.401350337584403</v>
      </c>
    </row>
    <row r="8" spans="2:6" ht="12.75">
      <c r="B8" s="80" t="s">
        <v>64</v>
      </c>
      <c r="C8" s="81">
        <f>SUM(C4:C7)</f>
        <v>1</v>
      </c>
      <c r="E8" s="47" t="str">
        <f>'Bilan energétique'!J10</f>
        <v>autre producteur</v>
      </c>
      <c r="F8" s="81">
        <f>'Bilan energétique'!M10/'Bilan energétique'!M14</f>
        <v>0</v>
      </c>
    </row>
  </sheetData>
  <sheetProtection/>
  <mergeCells count="3">
    <mergeCell ref="B3:C3"/>
    <mergeCell ref="E3:F3"/>
    <mergeCell ref="H3:I3"/>
  </mergeCells>
  <printOptions/>
  <pageMargins left="0.7479166666666667" right="0.7479166666666667"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A.JOUBERT</dc:creator>
  <cp:keywords/>
  <dc:description/>
  <cp:lastModifiedBy>A.JOUBERT</cp:lastModifiedBy>
  <dcterms:created xsi:type="dcterms:W3CDTF">2011-08-26T07:40:12Z</dcterms:created>
  <dcterms:modified xsi:type="dcterms:W3CDTF">2012-02-20T07:24:26Z</dcterms:modified>
  <cp:category/>
  <cp:version/>
  <cp:contentType/>
  <cp:contentStatus/>
</cp:coreProperties>
</file>