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461" yWindow="65506" windowWidth="19440" windowHeight="1224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<sst xmlns="http://schemas.openxmlformats.org/spreadsheetml/2006/main" count="125" uniqueCount="105">
  <si>
    <t>Eclairage cabine</t>
  </si>
  <si>
    <t>Eclairage cabine avant plafonnier</t>
  </si>
  <si>
    <t>Eclairage cabine avant lecteur</t>
  </si>
  <si>
    <t>Eclairage salle d'eau plafonnier</t>
  </si>
  <si>
    <t>Eclairage salle d'eau tube</t>
  </si>
  <si>
    <t>Eclairage carré</t>
  </si>
  <si>
    <t>Plafonniers carré</t>
  </si>
  <si>
    <t>Plafonnier cuisine</t>
  </si>
  <si>
    <t>Plafonnier table à carte</t>
  </si>
  <si>
    <t>Cabine arrière tribord</t>
  </si>
  <si>
    <t>Plafonnier</t>
  </si>
  <si>
    <t>Lecteur</t>
  </si>
  <si>
    <t>Feux de navigation</t>
  </si>
  <si>
    <t>Tricolore</t>
  </si>
  <si>
    <t>Feu de pont</t>
  </si>
  <si>
    <t>Feu de mouillage</t>
  </si>
  <si>
    <t>Confort</t>
  </si>
  <si>
    <t>Pompe évacuation salle d'eau</t>
  </si>
  <si>
    <t>Réfrigérateur</t>
  </si>
  <si>
    <t>Auto radio</t>
  </si>
  <si>
    <t>Communications</t>
  </si>
  <si>
    <t>Navigation</t>
  </si>
  <si>
    <t>Cartographie Raymarine</t>
  </si>
  <si>
    <t>Cartographie PC</t>
  </si>
  <si>
    <t>Instruments de nav</t>
  </si>
  <si>
    <t>Pilote automatique</t>
  </si>
  <si>
    <t>Pompe de pression eau douce</t>
  </si>
  <si>
    <t>Puissance</t>
  </si>
  <si>
    <t>(Watts)</t>
  </si>
  <si>
    <t>Lecteur de carte</t>
  </si>
  <si>
    <t>Intensité</t>
  </si>
  <si>
    <t>(A)</t>
  </si>
  <si>
    <t>Tps Utilisation</t>
  </si>
  <si>
    <t>(en 24 heures)</t>
  </si>
  <si>
    <t>VHF (mode veille)</t>
  </si>
  <si>
    <t>(sur 24 heures)</t>
  </si>
  <si>
    <t>Panneaux solaires</t>
  </si>
  <si>
    <t>Eolienne</t>
  </si>
  <si>
    <t>Hydrogénérateur</t>
  </si>
  <si>
    <t>Pile à combustible</t>
  </si>
  <si>
    <t xml:space="preserve">Production / Consommation </t>
  </si>
  <si>
    <t>Production / Conso</t>
  </si>
  <si>
    <t>Bilan électrique</t>
  </si>
  <si>
    <t>Alternateur moteur</t>
  </si>
  <si>
    <t>Rendement</t>
  </si>
  <si>
    <t>Surface</t>
  </si>
  <si>
    <t>Puissance au m2</t>
  </si>
  <si>
    <t>(en m2)</t>
  </si>
  <si>
    <t>(en watts)</t>
  </si>
  <si>
    <t>Puissance délivrée</t>
  </si>
  <si>
    <t>Alternateur</t>
  </si>
  <si>
    <t>Vitesse de rotation moteur (en tr/min)</t>
  </si>
  <si>
    <t>vitesse du navire (en kts)</t>
  </si>
  <si>
    <t>Vitesse du Vent (en kts)</t>
  </si>
  <si>
    <t>Consommation totale</t>
  </si>
  <si>
    <t>(en dixième d'Heures)</t>
  </si>
  <si>
    <t>Production totale hors moteur</t>
  </si>
  <si>
    <t>Paramètres de votre production d'énergie</t>
  </si>
  <si>
    <t>Paramètres de votre pack batteries</t>
  </si>
  <si>
    <t>Batteries plomb</t>
  </si>
  <si>
    <t>Batteries lithium</t>
  </si>
  <si>
    <t>Voltage</t>
  </si>
  <si>
    <t>Nbre de packs</t>
  </si>
  <si>
    <t>(volts)</t>
  </si>
  <si>
    <t>(Ah)</t>
  </si>
  <si>
    <t>Capacité théorique</t>
  </si>
  <si>
    <t>Total</t>
  </si>
  <si>
    <t>Iridium (charge)</t>
  </si>
  <si>
    <t>Qté</t>
  </si>
  <si>
    <t>2.1</t>
  </si>
  <si>
    <t>2.2</t>
  </si>
  <si>
    <t>2.3</t>
  </si>
  <si>
    <t>2.4</t>
  </si>
  <si>
    <t>2.5</t>
  </si>
  <si>
    <t>Cabine arrière babord</t>
  </si>
  <si>
    <t>Radar</t>
  </si>
  <si>
    <t>(en watts heure)</t>
  </si>
  <si>
    <t>La question ici est de savoir combien de temps on doit faire tourner le moteur diesel pour équilibrer</t>
  </si>
  <si>
    <t>Désalinisateur</t>
  </si>
  <si>
    <t>E1 Puissance (en W)</t>
  </si>
  <si>
    <t>E2 Puissance  (en W)</t>
  </si>
  <si>
    <t>Intensité (A)</t>
  </si>
  <si>
    <t>Adéquation du parc à la consommation</t>
  </si>
  <si>
    <t>Energie utilisable</t>
  </si>
  <si>
    <t>Indiquer une seule valeur d'intensité par producteur: celle qui correspond au régime de rotation choisi</t>
  </si>
  <si>
    <t>I1 Intensité (A)</t>
  </si>
  <si>
    <t>I2 Intensité (A)</t>
  </si>
  <si>
    <t>Feux</t>
  </si>
  <si>
    <t>Sous Total Eclairage</t>
  </si>
  <si>
    <t>Sous Total Feux</t>
  </si>
  <si>
    <t>Sous Total Confort</t>
  </si>
  <si>
    <t>Sous Total Communications</t>
  </si>
  <si>
    <t>Sous Total Navigation</t>
  </si>
  <si>
    <t>Eclairage</t>
  </si>
  <si>
    <t>Com</t>
  </si>
  <si>
    <t>Nav</t>
  </si>
  <si>
    <t>be v3</t>
  </si>
  <si>
    <t>Wh</t>
  </si>
  <si>
    <t>Ah</t>
  </si>
  <si>
    <t>L'énergie utilisable tient compte des déchéances batterie</t>
  </si>
  <si>
    <t xml:space="preserve">Le rendement de 0,5 est arbitraire en prend en considération </t>
  </si>
  <si>
    <t>La puissance délivrée tient compte d'une distribution statistique des vents</t>
  </si>
  <si>
    <t>La puissance délivrée tient compte d'une distribution statistique de la vitesse du voilier</t>
  </si>
  <si>
    <t>Le temps de mise en marche du moteur tient compte d'un temps minimum nécessaire de recharge 
des batteries et tient compte du fait que la parc de batterie (2) équilibre ou non la consommation (8)</t>
  </si>
  <si>
    <t>Compte tenu de 1) la simple comparaison de la conso (8) avec la production (7) permet de 
savoir si le parc est équilibré ou non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</si>
</sst>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0.000%"/>
    <numFmt numFmtId="168" formatCode="#,##0_ ;[Red]\-#,##0\ "/>
  </numFmts>
  <fonts count="60">
    <font>
      <sz val="10"/>
      <name val="Arial"/>
      <family val="0"/>
    </font>
    <font>
      <sz val="10"/>
      <color indexed="18"/>
      <name val="Arial"/>
      <family val="0"/>
    </font>
    <font>
      <b/>
      <i/>
      <sz val="10"/>
      <color indexed="18"/>
      <name val="Arial"/>
      <family val="0"/>
    </font>
    <font>
      <b/>
      <sz val="10"/>
      <color indexed="8"/>
      <name val="Arial"/>
      <family val="0"/>
    </font>
    <font>
      <b/>
      <i/>
      <sz val="9"/>
      <color indexed="9"/>
      <name val="Arial"/>
      <family val="0"/>
    </font>
    <font>
      <b/>
      <sz val="10"/>
      <name val="Arial"/>
      <family val="2"/>
    </font>
    <font>
      <b/>
      <i/>
      <sz val="10"/>
      <name val="Arial"/>
      <family val="2"/>
    </font>
    <font>
      <sz val="14"/>
      <name val="Arial"/>
      <family val="2"/>
    </font>
    <font>
      <sz val="14"/>
      <color indexed="18"/>
      <name val="Arial"/>
      <family val="2"/>
    </font>
    <font>
      <b/>
      <i/>
      <sz val="14"/>
      <color indexed="9"/>
      <name val="Arial"/>
      <family val="2"/>
    </font>
    <font>
      <b/>
      <i/>
      <sz val="10"/>
      <color indexed="9"/>
      <name val="Arial"/>
      <family val="2"/>
    </font>
    <font>
      <i/>
      <sz val="10"/>
      <name val="Arial"/>
      <family val="2"/>
    </font>
    <font>
      <i/>
      <sz val="14"/>
      <color indexed="18"/>
      <name val="Arial"/>
      <family val="2"/>
    </font>
    <font>
      <i/>
      <sz val="12"/>
      <name val="Arial"/>
      <family val="2"/>
    </font>
    <font>
      <b/>
      <i/>
      <sz val="14"/>
      <color indexed="8"/>
      <name val="Arial"/>
      <family val="2"/>
    </font>
    <font>
      <sz val="10"/>
      <color indexed="10"/>
      <name val="Arial"/>
      <family val="2"/>
    </font>
    <font>
      <b/>
      <sz val="10"/>
      <color indexed="18"/>
      <name val="Arial"/>
      <family val="2"/>
    </font>
    <font>
      <i/>
      <sz val="14"/>
      <color indexed="9"/>
      <name val="Arial"/>
      <family val="2"/>
    </font>
    <font>
      <b/>
      <i/>
      <sz val="12"/>
      <color indexed="18"/>
      <name val="Arial"/>
      <family val="2"/>
    </font>
    <font>
      <b/>
      <sz val="12"/>
      <color indexed="18"/>
      <name val="Arial"/>
      <family val="2"/>
    </font>
    <font>
      <sz val="10"/>
      <color indexed="47"/>
      <name val="Arial"/>
      <family val="2"/>
    </font>
    <font>
      <b/>
      <sz val="16"/>
      <color indexed="60"/>
      <name val="Arial"/>
      <family val="2"/>
    </font>
    <font>
      <b/>
      <sz val="14"/>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5"/>
      <color indexed="8"/>
      <name val="Arial"/>
      <family val="0"/>
    </font>
    <font>
      <b/>
      <sz val="11.25"/>
      <color indexed="8"/>
      <name val="Arial"/>
      <family val="0"/>
    </font>
    <font>
      <sz val="8.7"/>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8"/>
        <bgColor indexed="64"/>
      </patternFill>
    </fill>
    <fill>
      <patternFill patternType="solid">
        <fgColor indexed="41"/>
        <bgColor indexed="64"/>
      </patternFill>
    </fill>
    <fill>
      <patternFill patternType="solid">
        <fgColor indexed="41"/>
        <bgColor indexed="64"/>
      </patternFill>
    </fill>
    <fill>
      <patternFill patternType="solid">
        <fgColor indexed="18"/>
        <bgColor indexed="64"/>
      </patternFill>
    </fill>
    <fill>
      <patternFill patternType="solid">
        <fgColor indexed="22"/>
        <bgColor indexed="64"/>
      </patternFill>
    </fill>
    <fill>
      <patternFill patternType="solid">
        <fgColor indexed="23"/>
        <bgColor indexed="64"/>
      </patternFill>
    </fill>
    <fill>
      <patternFill patternType="solid">
        <fgColor indexed="60"/>
        <bgColor indexed="64"/>
      </patternFill>
    </fill>
    <fill>
      <patternFill patternType="solid">
        <fgColor indexed="60"/>
        <bgColor indexed="64"/>
      </patternFill>
    </fill>
    <fill>
      <patternFill patternType="solid">
        <fgColor indexed="22"/>
        <bgColor indexed="64"/>
      </patternFill>
    </fill>
    <fill>
      <patternFill patternType="solid">
        <fgColor indexed="47"/>
        <bgColor indexed="64"/>
      </patternFill>
    </fill>
    <fill>
      <patternFill patternType="solid">
        <fgColor indexed="4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hair"/>
    </border>
    <border>
      <left>
        <color indexed="63"/>
      </left>
      <right>
        <color indexed="63"/>
      </right>
      <top style="hair"/>
      <bottom style="hair"/>
    </border>
    <border>
      <left style="medium"/>
      <right style="medium"/>
      <top style="medium"/>
      <bottom style="medium"/>
    </border>
    <border>
      <left style="medium"/>
      <right>
        <color indexed="63"/>
      </right>
      <top>
        <color indexed="63"/>
      </top>
      <bottom style="hair"/>
    </border>
    <border>
      <left style="medium"/>
      <right>
        <color indexed="63"/>
      </right>
      <top style="hair"/>
      <bottom style="hair"/>
    </border>
    <border>
      <left>
        <color indexed="63"/>
      </left>
      <right style="medium"/>
      <top>
        <color indexed="63"/>
      </top>
      <bottom style="hair"/>
    </border>
    <border>
      <left style="medium"/>
      <right style="medium"/>
      <top>
        <color indexed="63"/>
      </top>
      <bottom style="hair"/>
    </border>
    <border>
      <left>
        <color indexed="63"/>
      </left>
      <right style="medium"/>
      <top style="hair"/>
      <bottom style="hair"/>
    </border>
    <border>
      <left style="medium"/>
      <right style="medium"/>
      <top style="hair"/>
      <bottom style="hair"/>
    </border>
    <border>
      <left style="medium"/>
      <right style="medium"/>
      <top style="medium"/>
      <bottom>
        <color indexed="63"/>
      </bottom>
    </border>
    <border>
      <left style="hair"/>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189">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0" fontId="4" fillId="33" borderId="10" xfId="0" applyFont="1" applyFill="1" applyBorder="1" applyAlignment="1">
      <alignment horizontal="right"/>
    </xf>
    <xf numFmtId="0" fontId="4" fillId="33" borderId="0" xfId="0" applyFont="1" applyFill="1" applyBorder="1" applyAlignment="1">
      <alignment horizontal="right"/>
    </xf>
    <xf numFmtId="2" fontId="4" fillId="33" borderId="10" xfId="0" applyNumberFormat="1" applyFont="1" applyFill="1" applyBorder="1" applyAlignment="1">
      <alignment horizontal="right"/>
    </xf>
    <xf numFmtId="2" fontId="4" fillId="33" borderId="0" xfId="0" applyNumberFormat="1" applyFont="1" applyFill="1" applyBorder="1" applyAlignment="1">
      <alignment horizontal="right"/>
    </xf>
    <xf numFmtId="1" fontId="4" fillId="33" borderId="10" xfId="0" applyNumberFormat="1" applyFont="1" applyFill="1" applyBorder="1" applyAlignment="1">
      <alignment horizontal="right"/>
    </xf>
    <xf numFmtId="1" fontId="4" fillId="33" borderId="0" xfId="0" applyNumberFormat="1" applyFont="1" applyFill="1" applyBorder="1" applyAlignment="1">
      <alignment horizontal="right"/>
    </xf>
    <xf numFmtId="164" fontId="4" fillId="33" borderId="11" xfId="0" applyNumberFormat="1" applyFont="1" applyFill="1" applyBorder="1" applyAlignment="1">
      <alignment horizontal="right"/>
    </xf>
    <xf numFmtId="164" fontId="4" fillId="33" borderId="12" xfId="0" applyNumberFormat="1" applyFont="1" applyFill="1" applyBorder="1" applyAlignment="1">
      <alignment horizontal="right"/>
    </xf>
    <xf numFmtId="0" fontId="5" fillId="0" borderId="0" xfId="0" applyFont="1" applyAlignment="1">
      <alignment/>
    </xf>
    <xf numFmtId="1" fontId="0" fillId="0" borderId="0" xfId="0" applyNumberFormat="1" applyAlignment="1">
      <alignment/>
    </xf>
    <xf numFmtId="0" fontId="6" fillId="0" borderId="0" xfId="0" applyFont="1" applyAlignment="1">
      <alignment/>
    </xf>
    <xf numFmtId="164" fontId="5" fillId="0" borderId="0" xfId="0" applyNumberFormat="1" applyFont="1" applyAlignment="1">
      <alignment horizontal="right"/>
    </xf>
    <xf numFmtId="164" fontId="0" fillId="0" borderId="0" xfId="0" applyNumberFormat="1" applyAlignment="1">
      <alignment/>
    </xf>
    <xf numFmtId="0" fontId="1" fillId="34" borderId="0" xfId="0" applyFont="1" applyFill="1" applyBorder="1" applyAlignment="1">
      <alignment/>
    </xf>
    <xf numFmtId="0" fontId="7" fillId="0" borderId="0" xfId="0" applyFont="1" applyAlignment="1">
      <alignment horizontal="center"/>
    </xf>
    <xf numFmtId="0" fontId="1" fillId="33" borderId="10" xfId="0" applyFont="1" applyFill="1" applyBorder="1" applyAlignment="1">
      <alignment/>
    </xf>
    <xf numFmtId="0" fontId="1" fillId="33" borderId="0" xfId="0" applyFont="1" applyFill="1" applyBorder="1" applyAlignment="1">
      <alignment/>
    </xf>
    <xf numFmtId="0" fontId="1" fillId="35" borderId="0" xfId="0" applyFont="1" applyFill="1" applyBorder="1" applyAlignment="1">
      <alignment/>
    </xf>
    <xf numFmtId="0" fontId="8" fillId="36" borderId="13" xfId="0" applyFont="1" applyFill="1" applyBorder="1" applyAlignment="1">
      <alignment horizontal="center"/>
    </xf>
    <xf numFmtId="0" fontId="8" fillId="36" borderId="14" xfId="0" applyFont="1" applyFill="1" applyBorder="1" applyAlignment="1">
      <alignment horizontal="center"/>
    </xf>
    <xf numFmtId="0" fontId="8" fillId="36" borderId="15" xfId="0" applyFont="1" applyFill="1" applyBorder="1" applyAlignment="1">
      <alignment horizontal="center"/>
    </xf>
    <xf numFmtId="0" fontId="1" fillId="33" borderId="16" xfId="0" applyFont="1" applyFill="1" applyBorder="1" applyAlignment="1">
      <alignment/>
    </xf>
    <xf numFmtId="0" fontId="4" fillId="33" borderId="16" xfId="0" applyFont="1" applyFill="1" applyBorder="1" applyAlignment="1">
      <alignment horizontal="right"/>
    </xf>
    <xf numFmtId="2" fontId="4" fillId="33" borderId="16" xfId="0" applyNumberFormat="1" applyFont="1" applyFill="1" applyBorder="1" applyAlignment="1">
      <alignment horizontal="right"/>
    </xf>
    <xf numFmtId="1" fontId="4" fillId="33" borderId="16" xfId="0" applyNumberFormat="1" applyFont="1" applyFill="1" applyBorder="1" applyAlignment="1">
      <alignment horizontal="right"/>
    </xf>
    <xf numFmtId="164" fontId="4" fillId="33" borderId="17" xfId="0" applyNumberFormat="1" applyFont="1" applyFill="1" applyBorder="1" applyAlignment="1">
      <alignment horizontal="right"/>
    </xf>
    <xf numFmtId="0" fontId="9" fillId="36" borderId="18" xfId="0" applyFont="1" applyFill="1" applyBorder="1" applyAlignment="1">
      <alignment horizontal="center"/>
    </xf>
    <xf numFmtId="0" fontId="10" fillId="33" borderId="19" xfId="0" applyFont="1" applyFill="1" applyBorder="1" applyAlignment="1">
      <alignment horizontal="left"/>
    </xf>
    <xf numFmtId="1" fontId="10" fillId="33" borderId="19" xfId="0" applyNumberFormat="1" applyFont="1" applyFill="1" applyBorder="1" applyAlignment="1">
      <alignment/>
    </xf>
    <xf numFmtId="0" fontId="10" fillId="33" borderId="19" xfId="0" applyFont="1" applyFill="1" applyBorder="1" applyAlignment="1">
      <alignment/>
    </xf>
    <xf numFmtId="3" fontId="10" fillId="33" borderId="19" xfId="0" applyNumberFormat="1" applyFont="1" applyFill="1" applyBorder="1" applyAlignment="1">
      <alignment/>
    </xf>
    <xf numFmtId="3" fontId="10" fillId="33" borderId="20" xfId="0" applyNumberFormat="1" applyFont="1" applyFill="1" applyBorder="1" applyAlignment="1">
      <alignment/>
    </xf>
    <xf numFmtId="0" fontId="11" fillId="0" borderId="0" xfId="0" applyFont="1" applyAlignment="1">
      <alignment/>
    </xf>
    <xf numFmtId="0" fontId="13" fillId="0" borderId="0" xfId="0" applyFont="1" applyAlignment="1">
      <alignment/>
    </xf>
    <xf numFmtId="0" fontId="14" fillId="37" borderId="20" xfId="0" applyFont="1" applyFill="1" applyBorder="1" applyAlignment="1">
      <alignment horizontal="left"/>
    </xf>
    <xf numFmtId="0" fontId="12" fillId="37" borderId="13" xfId="0" applyFont="1" applyFill="1" applyBorder="1" applyAlignment="1">
      <alignment/>
    </xf>
    <xf numFmtId="2" fontId="12" fillId="37" borderId="0" xfId="0" applyNumberFormat="1" applyFont="1" applyFill="1" applyBorder="1" applyAlignment="1">
      <alignment/>
    </xf>
    <xf numFmtId="0" fontId="12" fillId="37" borderId="0" xfId="0" applyFont="1" applyFill="1" applyBorder="1" applyAlignment="1">
      <alignment/>
    </xf>
    <xf numFmtId="1" fontId="12" fillId="37" borderId="0" xfId="0" applyNumberFormat="1" applyFont="1" applyFill="1" applyBorder="1" applyAlignment="1">
      <alignment/>
    </xf>
    <xf numFmtId="164" fontId="12" fillId="37" borderId="12" xfId="0" applyNumberFormat="1" applyFont="1" applyFill="1" applyBorder="1" applyAlignment="1">
      <alignment/>
    </xf>
    <xf numFmtId="0" fontId="11" fillId="38" borderId="21" xfId="0" applyFont="1" applyFill="1" applyBorder="1" applyAlignment="1">
      <alignment/>
    </xf>
    <xf numFmtId="0" fontId="2" fillId="0" borderId="0" xfId="0" applyFont="1" applyAlignment="1">
      <alignment/>
    </xf>
    <xf numFmtId="1" fontId="0" fillId="34" borderId="22" xfId="0" applyNumberFormat="1" applyFill="1" applyBorder="1" applyAlignment="1">
      <alignment horizontal="center"/>
    </xf>
    <xf numFmtId="0" fontId="0" fillId="34" borderId="22" xfId="0" applyFont="1" applyFill="1" applyBorder="1" applyAlignment="1">
      <alignment horizontal="center"/>
    </xf>
    <xf numFmtId="0" fontId="0" fillId="34" borderId="22" xfId="0" applyFill="1" applyBorder="1" applyAlignment="1">
      <alignment horizontal="center"/>
    </xf>
    <xf numFmtId="0" fontId="1" fillId="34" borderId="22" xfId="0" applyFont="1" applyFill="1" applyBorder="1" applyAlignment="1">
      <alignment horizontal="right"/>
    </xf>
    <xf numFmtId="0" fontId="1" fillId="34" borderId="22" xfId="0" applyFont="1" applyFill="1" applyBorder="1" applyAlignment="1">
      <alignment/>
    </xf>
    <xf numFmtId="1" fontId="0" fillId="34" borderId="23" xfId="0" applyNumberFormat="1" applyFill="1" applyBorder="1" applyAlignment="1">
      <alignment horizontal="center"/>
    </xf>
    <xf numFmtId="1" fontId="0" fillId="34" borderId="24" xfId="0" applyNumberFormat="1" applyFill="1" applyBorder="1" applyAlignment="1">
      <alignment horizontal="center"/>
    </xf>
    <xf numFmtId="0" fontId="1" fillId="35" borderId="25" xfId="0" applyFont="1" applyFill="1" applyBorder="1" applyAlignment="1">
      <alignment/>
    </xf>
    <xf numFmtId="0" fontId="1" fillId="34" borderId="25" xfId="0" applyFont="1" applyFill="1" applyBorder="1" applyAlignment="1">
      <alignment/>
    </xf>
    <xf numFmtId="0" fontId="1" fillId="35" borderId="26" xfId="0" applyFont="1" applyFill="1" applyBorder="1" applyAlignment="1">
      <alignment/>
    </xf>
    <xf numFmtId="0" fontId="1" fillId="34" borderId="26" xfId="0" applyFont="1" applyFill="1" applyBorder="1" applyAlignment="1">
      <alignment/>
    </xf>
    <xf numFmtId="0" fontId="9" fillId="39" borderId="18" xfId="0" applyFont="1" applyFill="1" applyBorder="1" applyAlignment="1">
      <alignment horizontal="center"/>
    </xf>
    <xf numFmtId="0" fontId="9" fillId="40" borderId="20" xfId="0" applyFont="1" applyFill="1" applyBorder="1" applyAlignment="1">
      <alignment horizontal="left"/>
    </xf>
    <xf numFmtId="0" fontId="9" fillId="40" borderId="15" xfId="0" applyFont="1" applyFill="1" applyBorder="1" applyAlignment="1">
      <alignment/>
    </xf>
    <xf numFmtId="2" fontId="9" fillId="40" borderId="16" xfId="0" applyNumberFormat="1" applyFont="1" applyFill="1" applyBorder="1" applyAlignment="1">
      <alignment/>
    </xf>
    <xf numFmtId="0" fontId="9" fillId="40" borderId="16" xfId="0" applyFont="1" applyFill="1" applyBorder="1" applyAlignment="1">
      <alignment/>
    </xf>
    <xf numFmtId="3" fontId="9" fillId="40" borderId="16" xfId="0" applyNumberFormat="1" applyFont="1" applyFill="1" applyBorder="1" applyAlignment="1">
      <alignment/>
    </xf>
    <xf numFmtId="1" fontId="9" fillId="40" borderId="17" xfId="0" applyNumberFormat="1" applyFont="1" applyFill="1" applyBorder="1" applyAlignment="1">
      <alignment/>
    </xf>
    <xf numFmtId="0" fontId="10" fillId="39" borderId="27" xfId="0" applyFont="1" applyFill="1" applyBorder="1" applyAlignment="1">
      <alignment/>
    </xf>
    <xf numFmtId="0" fontId="9" fillId="39" borderId="20" xfId="0" applyFont="1" applyFill="1" applyBorder="1" applyAlignment="1">
      <alignment horizontal="left"/>
    </xf>
    <xf numFmtId="0" fontId="9" fillId="39" borderId="18" xfId="0" applyFont="1" applyFill="1" applyBorder="1" applyAlignment="1">
      <alignment/>
    </xf>
    <xf numFmtId="2" fontId="9" fillId="39" borderId="19" xfId="0" applyNumberFormat="1" applyFont="1" applyFill="1" applyBorder="1" applyAlignment="1">
      <alignment/>
    </xf>
    <xf numFmtId="0" fontId="9" fillId="39" borderId="19" xfId="0" applyFont="1" applyFill="1" applyBorder="1" applyAlignment="1">
      <alignment/>
    </xf>
    <xf numFmtId="0" fontId="18" fillId="39" borderId="18" xfId="0" applyFont="1" applyFill="1" applyBorder="1" applyAlignment="1">
      <alignment horizontal="center"/>
    </xf>
    <xf numFmtId="0" fontId="18" fillId="41" borderId="18" xfId="0" applyFont="1" applyFill="1" applyBorder="1" applyAlignment="1">
      <alignment horizontal="center"/>
    </xf>
    <xf numFmtId="0" fontId="19" fillId="0" borderId="0" xfId="0" applyFont="1" applyAlignment="1">
      <alignment horizontal="center"/>
    </xf>
    <xf numFmtId="166" fontId="0" fillId="0" borderId="0" xfId="0" applyNumberFormat="1" applyAlignment="1">
      <alignment/>
    </xf>
    <xf numFmtId="0" fontId="5" fillId="42" borderId="14" xfId="0" applyFont="1" applyFill="1" applyBorder="1" applyAlignment="1">
      <alignment horizontal="center"/>
    </xf>
    <xf numFmtId="0" fontId="5" fillId="42" borderId="10" xfId="0" applyFont="1" applyFill="1" applyBorder="1" applyAlignment="1">
      <alignment/>
    </xf>
    <xf numFmtId="1" fontId="0" fillId="42" borderId="13" xfId="0" applyNumberFormat="1" applyFont="1" applyFill="1" applyBorder="1" applyAlignment="1">
      <alignment horizontal="center"/>
    </xf>
    <xf numFmtId="1" fontId="0" fillId="42" borderId="0" xfId="0" applyNumberFormat="1" applyFill="1" applyBorder="1" applyAlignment="1">
      <alignment/>
    </xf>
    <xf numFmtId="0" fontId="0" fillId="42" borderId="13" xfId="0" applyFont="1" applyFill="1" applyBorder="1" applyAlignment="1">
      <alignment horizontal="center"/>
    </xf>
    <xf numFmtId="0" fontId="0" fillId="42" borderId="0" xfId="0" applyFill="1" applyBorder="1" applyAlignment="1">
      <alignment/>
    </xf>
    <xf numFmtId="0" fontId="5" fillId="42" borderId="13" xfId="0" applyFont="1" applyFill="1" applyBorder="1" applyAlignment="1">
      <alignment horizontal="center"/>
    </xf>
    <xf numFmtId="0" fontId="5" fillId="42" borderId="0" xfId="0" applyFont="1" applyFill="1" applyBorder="1" applyAlignment="1">
      <alignment/>
    </xf>
    <xf numFmtId="0" fontId="0" fillId="42" borderId="0" xfId="0" applyFont="1" applyFill="1" applyBorder="1" applyAlignment="1">
      <alignment/>
    </xf>
    <xf numFmtId="0" fontId="0" fillId="42" borderId="15" xfId="0" applyFont="1" applyFill="1" applyBorder="1" applyAlignment="1">
      <alignment horizontal="center"/>
    </xf>
    <xf numFmtId="0" fontId="0" fillId="42" borderId="16" xfId="0" applyFont="1" applyFill="1" applyBorder="1" applyAlignment="1">
      <alignment/>
    </xf>
    <xf numFmtId="0" fontId="0" fillId="42" borderId="10" xfId="0" applyFill="1" applyBorder="1" applyAlignment="1">
      <alignment horizontal="center"/>
    </xf>
    <xf numFmtId="2" fontId="0" fillId="42" borderId="10" xfId="0" applyNumberFormat="1" applyFill="1" applyBorder="1" applyAlignment="1">
      <alignment horizontal="center"/>
    </xf>
    <xf numFmtId="1" fontId="0" fillId="42" borderId="10" xfId="0" applyNumberFormat="1" applyFill="1" applyBorder="1" applyAlignment="1">
      <alignment horizontal="center"/>
    </xf>
    <xf numFmtId="164" fontId="0" fillId="42" borderId="10" xfId="0" applyNumberFormat="1" applyFill="1" applyBorder="1" applyAlignment="1">
      <alignment horizontal="center"/>
    </xf>
    <xf numFmtId="1" fontId="5" fillId="42" borderId="11" xfId="0" applyNumberFormat="1" applyFont="1" applyFill="1" applyBorder="1" applyAlignment="1">
      <alignment horizontal="center"/>
    </xf>
    <xf numFmtId="0" fontId="5" fillId="42" borderId="0" xfId="0" applyFont="1" applyFill="1" applyBorder="1" applyAlignment="1">
      <alignment horizontal="center"/>
    </xf>
    <xf numFmtId="1" fontId="5" fillId="42" borderId="0" xfId="0" applyNumberFormat="1" applyFont="1" applyFill="1" applyBorder="1" applyAlignment="1">
      <alignment horizontal="center"/>
    </xf>
    <xf numFmtId="1" fontId="0" fillId="42" borderId="12" xfId="0" applyNumberFormat="1" applyFill="1" applyBorder="1" applyAlignment="1">
      <alignment horizontal="center"/>
    </xf>
    <xf numFmtId="0" fontId="15" fillId="42" borderId="0" xfId="0" applyFont="1" applyFill="1" applyBorder="1" applyAlignment="1">
      <alignment horizontal="left"/>
    </xf>
    <xf numFmtId="2" fontId="0" fillId="42" borderId="0" xfId="0" applyNumberFormat="1" applyFill="1" applyBorder="1" applyAlignment="1">
      <alignment horizontal="center"/>
    </xf>
    <xf numFmtId="0" fontId="0" fillId="42" borderId="0" xfId="0" applyFill="1" applyBorder="1" applyAlignment="1">
      <alignment horizontal="center"/>
    </xf>
    <xf numFmtId="1" fontId="0" fillId="42" borderId="0" xfId="0" applyNumberFormat="1" applyFill="1" applyBorder="1" applyAlignment="1">
      <alignment horizontal="center"/>
    </xf>
    <xf numFmtId="164" fontId="0" fillId="42" borderId="0" xfId="0" applyNumberFormat="1" applyFill="1" applyBorder="1" applyAlignment="1">
      <alignment horizontal="center"/>
    </xf>
    <xf numFmtId="0" fontId="0" fillId="42" borderId="12" xfId="0" applyFill="1" applyBorder="1" applyAlignment="1">
      <alignment/>
    </xf>
    <xf numFmtId="1" fontId="5" fillId="42" borderId="12" xfId="0" applyNumberFormat="1" applyFont="1" applyFill="1" applyBorder="1" applyAlignment="1">
      <alignment horizontal="center"/>
    </xf>
    <xf numFmtId="2" fontId="5" fillId="42" borderId="0" xfId="0" applyNumberFormat="1" applyFont="1" applyFill="1" applyBorder="1" applyAlignment="1">
      <alignment horizontal="center"/>
    </xf>
    <xf numFmtId="2" fontId="0" fillId="42" borderId="0" xfId="0" applyNumberFormat="1" applyFont="1" applyFill="1" applyBorder="1" applyAlignment="1">
      <alignment horizontal="center"/>
    </xf>
    <xf numFmtId="0" fontId="0" fillId="42" borderId="12" xfId="0" applyFill="1" applyBorder="1" applyAlignment="1">
      <alignment horizontal="center"/>
    </xf>
    <xf numFmtId="0" fontId="0" fillId="42" borderId="0" xfId="0" applyFont="1" applyFill="1" applyBorder="1" applyAlignment="1">
      <alignment horizontal="center"/>
    </xf>
    <xf numFmtId="164" fontId="5" fillId="42" borderId="12" xfId="0" applyNumberFormat="1" applyFont="1" applyFill="1" applyBorder="1" applyAlignment="1">
      <alignment horizontal="center"/>
    </xf>
    <xf numFmtId="164" fontId="0" fillId="42" borderId="12" xfId="0" applyNumberFormat="1" applyFont="1" applyFill="1" applyBorder="1" applyAlignment="1">
      <alignment horizontal="center"/>
    </xf>
    <xf numFmtId="0" fontId="5" fillId="42" borderId="12" xfId="0" applyFont="1" applyFill="1" applyBorder="1" applyAlignment="1">
      <alignment horizontal="center"/>
    </xf>
    <xf numFmtId="0" fontId="0" fillId="42" borderId="12" xfId="0" applyFont="1" applyFill="1" applyBorder="1" applyAlignment="1">
      <alignment horizontal="center"/>
    </xf>
    <xf numFmtId="164" fontId="0" fillId="42" borderId="12" xfId="0" applyNumberFormat="1" applyFill="1" applyBorder="1" applyAlignment="1">
      <alignment horizontal="center"/>
    </xf>
    <xf numFmtId="0" fontId="0" fillId="42" borderId="17" xfId="0" applyFill="1" applyBorder="1" applyAlignment="1">
      <alignment horizontal="center"/>
    </xf>
    <xf numFmtId="0" fontId="0" fillId="42" borderId="16" xfId="0" applyFont="1" applyFill="1" applyBorder="1" applyAlignment="1">
      <alignment horizontal="center"/>
    </xf>
    <xf numFmtId="1" fontId="0" fillId="42" borderId="16" xfId="0" applyNumberFormat="1" applyFill="1" applyBorder="1" applyAlignment="1">
      <alignment horizontal="center"/>
    </xf>
    <xf numFmtId="0" fontId="0" fillId="42" borderId="16" xfId="0" applyFill="1" applyBorder="1" applyAlignment="1">
      <alignment horizontal="center"/>
    </xf>
    <xf numFmtId="0" fontId="7" fillId="42" borderId="13" xfId="0" applyFont="1" applyFill="1" applyBorder="1" applyAlignment="1">
      <alignment horizontal="center"/>
    </xf>
    <xf numFmtId="3" fontId="0" fillId="42" borderId="12" xfId="0" applyNumberFormat="1" applyFill="1" applyBorder="1" applyAlignment="1">
      <alignment horizontal="center"/>
    </xf>
    <xf numFmtId="0" fontId="7" fillId="42" borderId="15" xfId="0" applyFont="1" applyFill="1" applyBorder="1" applyAlignment="1">
      <alignment horizontal="center"/>
    </xf>
    <xf numFmtId="0" fontId="0" fillId="42" borderId="16" xfId="0" applyFill="1" applyBorder="1" applyAlignment="1">
      <alignment/>
    </xf>
    <xf numFmtId="2" fontId="0" fillId="42" borderId="16" xfId="0" applyNumberFormat="1" applyFill="1" applyBorder="1" applyAlignment="1">
      <alignment horizontal="center"/>
    </xf>
    <xf numFmtId="164" fontId="0" fillId="42" borderId="16" xfId="0" applyNumberFormat="1" applyFill="1" applyBorder="1" applyAlignment="1">
      <alignment horizontal="center"/>
    </xf>
    <xf numFmtId="3" fontId="0" fillId="42" borderId="17" xfId="0" applyNumberFormat="1" applyFill="1" applyBorder="1" applyAlignment="1">
      <alignment horizontal="center"/>
    </xf>
    <xf numFmtId="0" fontId="7" fillId="42" borderId="14" xfId="0" applyFont="1" applyFill="1" applyBorder="1" applyAlignment="1">
      <alignment horizontal="center"/>
    </xf>
    <xf numFmtId="0" fontId="0" fillId="42" borderId="10" xfId="0" applyFill="1" applyBorder="1" applyAlignment="1">
      <alignment/>
    </xf>
    <xf numFmtId="0" fontId="5" fillId="42" borderId="11" xfId="0" applyFont="1" applyFill="1" applyBorder="1" applyAlignment="1">
      <alignment/>
    </xf>
    <xf numFmtId="0" fontId="1" fillId="43" borderId="0" xfId="0" applyFont="1" applyFill="1" applyBorder="1" applyAlignment="1">
      <alignment/>
    </xf>
    <xf numFmtId="0" fontId="4" fillId="43" borderId="0" xfId="0" applyFont="1" applyFill="1" applyBorder="1" applyAlignment="1">
      <alignment horizontal="right"/>
    </xf>
    <xf numFmtId="2" fontId="4" fillId="43" borderId="0" xfId="0" applyNumberFormat="1" applyFont="1" applyFill="1" applyBorder="1" applyAlignment="1">
      <alignment horizontal="right"/>
    </xf>
    <xf numFmtId="1" fontId="4" fillId="43" borderId="0" xfId="0" applyNumberFormat="1" applyFont="1" applyFill="1" applyBorder="1" applyAlignment="1">
      <alignment horizontal="right"/>
    </xf>
    <xf numFmtId="164" fontId="4" fillId="43" borderId="12" xfId="0" applyNumberFormat="1" applyFont="1" applyFill="1" applyBorder="1" applyAlignment="1">
      <alignment horizontal="right"/>
    </xf>
    <xf numFmtId="0" fontId="2" fillId="43" borderId="0" xfId="0" applyFont="1" applyFill="1" applyBorder="1" applyAlignment="1">
      <alignment/>
    </xf>
    <xf numFmtId="1" fontId="1" fillId="43" borderId="0" xfId="0" applyNumberFormat="1" applyFont="1" applyFill="1" applyBorder="1" applyAlignment="1">
      <alignment horizontal="right"/>
    </xf>
    <xf numFmtId="2" fontId="1" fillId="43" borderId="0" xfId="0" applyNumberFormat="1" applyFont="1" applyFill="1" applyBorder="1" applyAlignment="1">
      <alignment horizontal="right"/>
    </xf>
    <xf numFmtId="0" fontId="1" fillId="43" borderId="0" xfId="0" applyFont="1" applyFill="1" applyBorder="1" applyAlignment="1">
      <alignment horizontal="right"/>
    </xf>
    <xf numFmtId="0" fontId="2" fillId="43" borderId="0" xfId="0" applyFont="1" applyFill="1" applyBorder="1" applyAlignment="1">
      <alignment horizontal="left"/>
    </xf>
    <xf numFmtId="0" fontId="1" fillId="43" borderId="0" xfId="0" applyFont="1" applyFill="1" applyBorder="1" applyAlignment="1">
      <alignment/>
    </xf>
    <xf numFmtId="1" fontId="1" fillId="43" borderId="0" xfId="0" applyNumberFormat="1" applyFont="1" applyFill="1" applyBorder="1" applyAlignment="1">
      <alignment/>
    </xf>
    <xf numFmtId="164" fontId="1" fillId="43" borderId="12" xfId="0" applyNumberFormat="1" applyFont="1" applyFill="1" applyBorder="1" applyAlignment="1">
      <alignment horizontal="right"/>
    </xf>
    <xf numFmtId="1" fontId="1" fillId="43" borderId="12" xfId="0" applyNumberFormat="1" applyFont="1" applyFill="1" applyBorder="1" applyAlignment="1">
      <alignment horizontal="right"/>
    </xf>
    <xf numFmtId="0" fontId="19" fillId="42" borderId="13" xfId="0" applyFont="1" applyFill="1" applyBorder="1" applyAlignment="1">
      <alignment horizontal="center"/>
    </xf>
    <xf numFmtId="0" fontId="2" fillId="43" borderId="0" xfId="0" applyFont="1" applyFill="1" applyBorder="1" applyAlignment="1">
      <alignment horizontal="left"/>
    </xf>
    <xf numFmtId="0" fontId="3" fillId="43" borderId="0" xfId="0" applyFont="1" applyFill="1" applyBorder="1" applyAlignment="1">
      <alignment horizontal="left"/>
    </xf>
    <xf numFmtId="0" fontId="19" fillId="42" borderId="28" xfId="0" applyFont="1" applyFill="1" applyBorder="1" applyAlignment="1">
      <alignment horizontal="center"/>
    </xf>
    <xf numFmtId="0" fontId="3" fillId="43" borderId="25" xfId="0" applyFont="1" applyFill="1" applyBorder="1" applyAlignment="1">
      <alignment horizontal="left"/>
    </xf>
    <xf numFmtId="0" fontId="19" fillId="42" borderId="29" xfId="0" applyFont="1" applyFill="1" applyBorder="1" applyAlignment="1">
      <alignment horizontal="center"/>
    </xf>
    <xf numFmtId="0" fontId="16" fillId="43" borderId="26" xfId="0" applyFont="1" applyFill="1" applyBorder="1" applyAlignment="1">
      <alignment horizontal="left"/>
    </xf>
    <xf numFmtId="0" fontId="5" fillId="43" borderId="0" xfId="0" applyFont="1" applyFill="1" applyBorder="1" applyAlignment="1">
      <alignment horizontal="left"/>
    </xf>
    <xf numFmtId="0" fontId="19" fillId="42" borderId="15" xfId="0" applyFont="1" applyFill="1" applyBorder="1" applyAlignment="1">
      <alignment horizontal="center"/>
    </xf>
    <xf numFmtId="0" fontId="3" fillId="43" borderId="16" xfId="0" applyFont="1" applyFill="1" applyBorder="1" applyAlignment="1">
      <alignment horizontal="left"/>
    </xf>
    <xf numFmtId="2" fontId="1" fillId="43" borderId="0" xfId="0" applyNumberFormat="1" applyFont="1" applyFill="1" applyBorder="1" applyAlignment="1">
      <alignment/>
    </xf>
    <xf numFmtId="164" fontId="1" fillId="43" borderId="12" xfId="0" applyNumberFormat="1" applyFont="1" applyFill="1" applyBorder="1" applyAlignment="1">
      <alignment/>
    </xf>
    <xf numFmtId="166" fontId="0" fillId="42" borderId="21" xfId="50" applyNumberFormat="1" applyFont="1" applyFill="1" applyBorder="1" applyAlignment="1">
      <alignment/>
    </xf>
    <xf numFmtId="1" fontId="1" fillId="43" borderId="0" xfId="0" applyNumberFormat="1" applyFont="1" applyFill="1" applyBorder="1" applyAlignment="1">
      <alignment/>
    </xf>
    <xf numFmtId="164" fontId="1" fillId="43" borderId="12" xfId="0" applyNumberFormat="1" applyFont="1" applyFill="1" applyBorder="1" applyAlignment="1">
      <alignment/>
    </xf>
    <xf numFmtId="166" fontId="1" fillId="42" borderId="21" xfId="50" applyNumberFormat="1" applyFont="1" applyFill="1" applyBorder="1" applyAlignment="1">
      <alignment/>
    </xf>
    <xf numFmtId="1" fontId="1" fillId="43" borderId="25" xfId="0" applyNumberFormat="1" applyFont="1" applyFill="1" applyBorder="1" applyAlignment="1">
      <alignment/>
    </xf>
    <xf numFmtId="164" fontId="1" fillId="43" borderId="30" xfId="0" applyNumberFormat="1" applyFont="1" applyFill="1" applyBorder="1" applyAlignment="1">
      <alignment/>
    </xf>
    <xf numFmtId="166" fontId="1" fillId="42" borderId="31" xfId="50" applyNumberFormat="1" applyFont="1" applyFill="1" applyBorder="1" applyAlignment="1">
      <alignment/>
    </xf>
    <xf numFmtId="1" fontId="1" fillId="43" borderId="26" xfId="0" applyNumberFormat="1" applyFont="1" applyFill="1" applyBorder="1" applyAlignment="1">
      <alignment/>
    </xf>
    <xf numFmtId="164" fontId="1" fillId="43" borderId="32" xfId="0" applyNumberFormat="1" applyFont="1" applyFill="1" applyBorder="1" applyAlignment="1">
      <alignment/>
    </xf>
    <xf numFmtId="166" fontId="1" fillId="42" borderId="33" xfId="50" applyNumberFormat="1" applyFont="1" applyFill="1" applyBorder="1" applyAlignment="1">
      <alignment/>
    </xf>
    <xf numFmtId="1" fontId="1" fillId="43" borderId="16" xfId="0" applyNumberFormat="1" applyFont="1" applyFill="1" applyBorder="1" applyAlignment="1">
      <alignment/>
    </xf>
    <xf numFmtId="164" fontId="1" fillId="43" borderId="17" xfId="0" applyNumberFormat="1" applyFont="1" applyFill="1" applyBorder="1" applyAlignment="1">
      <alignment/>
    </xf>
    <xf numFmtId="166" fontId="0" fillId="42" borderId="21" xfId="0" applyNumberFormat="1" applyFill="1" applyBorder="1" applyAlignment="1">
      <alignment/>
    </xf>
    <xf numFmtId="0" fontId="1" fillId="43" borderId="16" xfId="0" applyFont="1" applyFill="1" applyBorder="1" applyAlignment="1">
      <alignment/>
    </xf>
    <xf numFmtId="2" fontId="1" fillId="43" borderId="16" xfId="0" applyNumberFormat="1" applyFont="1" applyFill="1" applyBorder="1" applyAlignment="1">
      <alignment/>
    </xf>
    <xf numFmtId="0" fontId="1" fillId="42" borderId="16" xfId="0" applyFont="1" applyFill="1" applyBorder="1" applyAlignment="1">
      <alignment/>
    </xf>
    <xf numFmtId="2" fontId="1" fillId="43" borderId="0" xfId="0" applyNumberFormat="1" applyFont="1" applyFill="1" applyBorder="1" applyAlignment="1">
      <alignment/>
    </xf>
    <xf numFmtId="2" fontId="1" fillId="43" borderId="25" xfId="0" applyNumberFormat="1" applyFont="1" applyFill="1" applyBorder="1" applyAlignment="1">
      <alignment/>
    </xf>
    <xf numFmtId="2" fontId="1" fillId="43" borderId="26" xfId="0" applyNumberFormat="1" applyFont="1" applyFill="1" applyBorder="1" applyAlignment="1">
      <alignment/>
    </xf>
    <xf numFmtId="0" fontId="13" fillId="42" borderId="34" xfId="0" applyFont="1" applyFill="1" applyBorder="1" applyAlignment="1">
      <alignment/>
    </xf>
    <xf numFmtId="0" fontId="0" fillId="42" borderId="21" xfId="0" applyFill="1" applyBorder="1" applyAlignment="1">
      <alignment/>
    </xf>
    <xf numFmtId="0" fontId="6" fillId="42" borderId="21" xfId="0" applyFont="1" applyFill="1" applyBorder="1" applyAlignment="1">
      <alignment/>
    </xf>
    <xf numFmtId="3" fontId="20" fillId="42" borderId="12" xfId="0" applyNumberFormat="1" applyFont="1" applyFill="1" applyBorder="1" applyAlignment="1">
      <alignment horizontal="center"/>
    </xf>
    <xf numFmtId="168" fontId="9" fillId="39" borderId="19" xfId="0" applyNumberFormat="1" applyFont="1" applyFill="1" applyBorder="1" applyAlignment="1">
      <alignment/>
    </xf>
    <xf numFmtId="168" fontId="9" fillId="39" borderId="20" xfId="0" applyNumberFormat="1" applyFont="1" applyFill="1" applyBorder="1" applyAlignment="1">
      <alignment/>
    </xf>
    <xf numFmtId="164" fontId="21" fillId="42" borderId="0" xfId="0" applyNumberFormat="1" applyFont="1" applyFill="1" applyBorder="1" applyAlignment="1">
      <alignment horizontal="center"/>
    </xf>
    <xf numFmtId="0" fontId="0" fillId="0" borderId="0" xfId="0" applyAlignment="1">
      <alignment horizontal="right"/>
    </xf>
    <xf numFmtId="1" fontId="0" fillId="0" borderId="35" xfId="0" applyNumberFormat="1" applyFill="1" applyBorder="1" applyAlignment="1">
      <alignment horizontal="right"/>
    </xf>
    <xf numFmtId="0" fontId="0" fillId="0" borderId="0" xfId="0" applyFont="1" applyAlignment="1">
      <alignment/>
    </xf>
    <xf numFmtId="0" fontId="0" fillId="0" borderId="0" xfId="0" applyAlignment="1">
      <alignment wrapText="1"/>
    </xf>
    <xf numFmtId="0" fontId="0" fillId="0" borderId="0" xfId="0" applyAlignment="1">
      <alignment horizontal="right" vertical="center"/>
    </xf>
    <xf numFmtId="0" fontId="9" fillId="39" borderId="19" xfId="0" applyFont="1" applyFill="1" applyBorder="1" applyAlignment="1">
      <alignment horizontal="center"/>
    </xf>
    <xf numFmtId="2" fontId="9" fillId="39" borderId="19" xfId="0" applyNumberFormat="1" applyFont="1" applyFill="1" applyBorder="1" applyAlignment="1">
      <alignment horizontal="center"/>
    </xf>
    <xf numFmtId="1" fontId="9" fillId="39" borderId="19" xfId="0" applyNumberFormat="1" applyFont="1" applyFill="1" applyBorder="1" applyAlignment="1">
      <alignment horizontal="center"/>
    </xf>
    <xf numFmtId="164" fontId="9" fillId="39" borderId="19" xfId="0" applyNumberFormat="1" applyFont="1" applyFill="1" applyBorder="1" applyAlignment="1">
      <alignment horizontal="center"/>
    </xf>
    <xf numFmtId="0" fontId="9" fillId="39" borderId="20" xfId="0" applyFont="1" applyFill="1" applyBorder="1" applyAlignment="1">
      <alignment horizontal="center"/>
    </xf>
    <xf numFmtId="0" fontId="17" fillId="39" borderId="19" xfId="0" applyFont="1" applyFill="1" applyBorder="1" applyAlignment="1">
      <alignment/>
    </xf>
    <xf numFmtId="0" fontId="17" fillId="39" borderId="20" xfId="0" applyFont="1" applyFill="1" applyBorder="1" applyAlignment="1">
      <alignment/>
    </xf>
    <xf numFmtId="2" fontId="22" fillId="42" borderId="0" xfId="0" applyNumberFormat="1" applyFont="1" applyFill="1" applyBorder="1" applyAlignment="1">
      <alignment horizontal="center"/>
    </xf>
    <xf numFmtId="2" fontId="22" fillId="42" borderId="0" xfId="0" applyNumberFormat="1" applyFont="1" applyFill="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Répartition des consommateurs</a:t>
            </a:r>
          </a:p>
        </c:rich>
      </c:tx>
      <c:layout>
        <c:manualLayout>
          <c:xMode val="factor"/>
          <c:yMode val="factor"/>
          <c:x val="0.007"/>
          <c:y val="0"/>
        </c:manualLayout>
      </c:layout>
      <c:spPr>
        <a:noFill/>
        <a:ln>
          <a:noFill/>
        </a:ln>
      </c:spPr>
    </c:title>
    <c:view3D>
      <c:rotX val="15"/>
      <c:hPercent val="100"/>
      <c:rotY val="0"/>
      <c:depthPercent val="100"/>
      <c:rAngAx val="1"/>
    </c:view3D>
    <c:plotArea>
      <c:layout>
        <c:manualLayout>
          <c:xMode val="edge"/>
          <c:yMode val="edge"/>
          <c:x val="0.137"/>
          <c:y val="0.33925"/>
          <c:w val="0.5865"/>
          <c:h val="0.45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numFmt formatCode="0%" sourceLinked="0"/>
            <c:showLegendKey val="0"/>
            <c:showVal val="0"/>
            <c:showBubbleSize val="0"/>
            <c:showCatName val="0"/>
            <c:showSerName val="0"/>
            <c:showLeaderLines val="1"/>
            <c:showPercent val="1"/>
          </c:dLbls>
          <c:cat>
            <c:strRef>
              <c:f>Feuil1!$T$70:$T$74</c:f>
              <c:strCache/>
            </c:strRef>
          </c:cat>
          <c:val>
            <c:numRef>
              <c:f>Feuil1!$U$70:$U$74</c:f>
              <c:numCache/>
            </c:numRef>
          </c:val>
        </c:ser>
      </c:pie3DChart>
      <c:spPr>
        <a:noFill/>
        <a:ln>
          <a:noFill/>
        </a:ln>
      </c:spPr>
    </c:plotArea>
    <c:legend>
      <c:legendPos val="r"/>
      <c:layout>
        <c:manualLayout>
          <c:xMode val="edge"/>
          <c:yMode val="edge"/>
          <c:x val="0.863"/>
          <c:y val="0.384"/>
          <c:w val="0.13175"/>
          <c:h val="0.363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99</xdr:row>
      <xdr:rowOff>57150</xdr:rowOff>
    </xdr:from>
    <xdr:to>
      <xdr:col>4</xdr:col>
      <xdr:colOff>781050</xdr:colOff>
      <xdr:row>113</xdr:row>
      <xdr:rowOff>95250</xdr:rowOff>
    </xdr:to>
    <xdr:graphicFrame>
      <xdr:nvGraphicFramePr>
        <xdr:cNvPr id="1" name="Graphique 1"/>
        <xdr:cNvGraphicFramePr/>
      </xdr:nvGraphicFramePr>
      <xdr:xfrm>
        <a:off x="85725" y="19592925"/>
        <a:ext cx="5505450" cy="283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584"/>
  <sheetViews>
    <sheetView showGridLines="0" showRowColHeaders="0" tabSelected="1" showOutlineSymbols="0" zoomScalePageLayoutView="0" workbookViewId="0" topLeftCell="A66">
      <selection activeCell="E95" sqref="E95"/>
    </sheetView>
  </sheetViews>
  <sheetFormatPr defaultColWidth="11.421875" defaultRowHeight="12.75"/>
  <cols>
    <col min="1" max="1" width="3.7109375" style="19" customWidth="1"/>
    <col min="2" max="2" width="33.28125" style="0" customWidth="1"/>
    <col min="3" max="3" width="17.57421875" style="1" customWidth="1"/>
    <col min="4" max="4" width="17.57421875" style="2" customWidth="1"/>
    <col min="5" max="5" width="20.140625" style="1" customWidth="1"/>
    <col min="6" max="6" width="17.57421875" style="3" customWidth="1"/>
    <col min="7" max="7" width="17.57421875" style="4" customWidth="1"/>
    <col min="8" max="8" width="19.140625" style="0" customWidth="1"/>
    <col min="9" max="9" width="4.00390625" style="175" customWidth="1"/>
    <col min="10" max="10" width="83.140625" style="0" customWidth="1"/>
    <col min="20" max="20" width="9.28125" style="0" customWidth="1"/>
  </cols>
  <sheetData>
    <row r="2" ht="12.75">
      <c r="A2" s="15" t="s">
        <v>77</v>
      </c>
    </row>
    <row r="3" ht="18.75" thickBot="1"/>
    <row r="4" spans="1:9" s="37" customFormat="1" ht="19.5" thickBot="1">
      <c r="A4" s="58">
        <v>1</v>
      </c>
      <c r="B4" s="180" t="s">
        <v>58</v>
      </c>
      <c r="C4" s="180"/>
      <c r="D4" s="181"/>
      <c r="E4" s="180"/>
      <c r="F4" s="182"/>
      <c r="G4" s="183"/>
      <c r="H4" s="184"/>
      <c r="I4" s="175"/>
    </row>
    <row r="5" spans="1:8" ht="18">
      <c r="A5" s="120"/>
      <c r="B5" s="121"/>
      <c r="C5" s="85" t="s">
        <v>61</v>
      </c>
      <c r="D5" s="85" t="s">
        <v>65</v>
      </c>
      <c r="E5" s="85" t="s">
        <v>62</v>
      </c>
      <c r="F5" s="121"/>
      <c r="G5" s="121"/>
      <c r="H5" s="122" t="s">
        <v>83</v>
      </c>
    </row>
    <row r="6" spans="1:9" s="1" customFormat="1" ht="18">
      <c r="A6" s="113"/>
      <c r="B6" s="95"/>
      <c r="C6" s="95" t="s">
        <v>63</v>
      </c>
      <c r="D6" s="95" t="s">
        <v>64</v>
      </c>
      <c r="E6" s="95"/>
      <c r="F6" s="79"/>
      <c r="G6" s="79"/>
      <c r="H6" s="102" t="s">
        <v>76</v>
      </c>
      <c r="I6" s="175"/>
    </row>
    <row r="7" spans="1:10" ht="18">
      <c r="A7" s="113"/>
      <c r="B7" s="79" t="s">
        <v>59</v>
      </c>
      <c r="C7" s="95">
        <v>12</v>
      </c>
      <c r="D7" s="52">
        <v>60</v>
      </c>
      <c r="E7" s="52">
        <v>1</v>
      </c>
      <c r="F7" s="96"/>
      <c r="G7" s="97"/>
      <c r="H7" s="114">
        <f>D7*E7*0.6*0.95*0.8*C7</f>
        <v>328.32</v>
      </c>
      <c r="I7" s="175">
        <v>1</v>
      </c>
      <c r="J7" t="s">
        <v>99</v>
      </c>
    </row>
    <row r="8" spans="1:8" ht="18">
      <c r="A8" s="113"/>
      <c r="B8" s="79" t="s">
        <v>60</v>
      </c>
      <c r="C8" s="95">
        <v>12</v>
      </c>
      <c r="D8" s="53">
        <v>110</v>
      </c>
      <c r="E8" s="53">
        <v>2</v>
      </c>
      <c r="F8" s="96"/>
      <c r="G8" s="97"/>
      <c r="H8" s="114">
        <f>D8*E8*0.8*0.925*C8</f>
        <v>1953.6000000000001</v>
      </c>
    </row>
    <row r="9" spans="1:8" ht="18">
      <c r="A9" s="113"/>
      <c r="B9" s="79" t="s">
        <v>66</v>
      </c>
      <c r="C9" s="95"/>
      <c r="D9" s="96">
        <f>IF(E8&lt;&gt;0,SUM(D7:D8),D7)</f>
        <v>170</v>
      </c>
      <c r="E9" s="96">
        <f>SUM(E7:E8)</f>
        <v>3</v>
      </c>
      <c r="F9" s="96"/>
      <c r="G9" s="97"/>
      <c r="H9" s="114">
        <f>SUM(H7:H8)</f>
        <v>2281.92</v>
      </c>
    </row>
    <row r="10" spans="1:8" ht="6" customHeight="1">
      <c r="A10" s="113"/>
      <c r="B10" s="79"/>
      <c r="C10" s="95"/>
      <c r="D10" s="96"/>
      <c r="E10" s="96"/>
      <c r="F10" s="96"/>
      <c r="G10" s="97"/>
      <c r="H10" s="114"/>
    </row>
    <row r="11" spans="1:10" ht="26.25">
      <c r="A11" s="113"/>
      <c r="B11" s="79" t="s">
        <v>82</v>
      </c>
      <c r="C11" s="95"/>
      <c r="D11" s="187" t="str">
        <f>IF(H9&gt;F97,"Parc équilibré","Parc déséquilibré")</f>
        <v>Parc équilibré</v>
      </c>
      <c r="E11" s="188"/>
      <c r="F11" s="96"/>
      <c r="G11" s="97"/>
      <c r="H11" s="171"/>
      <c r="I11" s="179">
        <v>2</v>
      </c>
      <c r="J11" s="178" t="s">
        <v>104</v>
      </c>
    </row>
    <row r="12" spans="1:8" ht="18.75" thickBot="1">
      <c r="A12" s="115"/>
      <c r="B12" s="116"/>
      <c r="C12" s="112"/>
      <c r="D12" s="117"/>
      <c r="E12" s="112"/>
      <c r="F12" s="111"/>
      <c r="G12" s="118"/>
      <c r="H12" s="119"/>
    </row>
    <row r="13" ht="3.75" customHeight="1" thickBot="1"/>
    <row r="14" spans="1:9" s="37" customFormat="1" ht="19.5" thickBot="1">
      <c r="A14" s="58">
        <v>2</v>
      </c>
      <c r="B14" s="180" t="s">
        <v>57</v>
      </c>
      <c r="C14" s="180"/>
      <c r="D14" s="181"/>
      <c r="E14" s="180"/>
      <c r="F14" s="182"/>
      <c r="G14" s="183"/>
      <c r="H14" s="184"/>
      <c r="I14" s="175"/>
    </row>
    <row r="15" spans="1:8" ht="12.75">
      <c r="A15" s="74" t="s">
        <v>69</v>
      </c>
      <c r="B15" s="75" t="s">
        <v>50</v>
      </c>
      <c r="C15" s="85"/>
      <c r="D15" s="86"/>
      <c r="E15" s="85"/>
      <c r="F15" s="87"/>
      <c r="G15" s="88"/>
      <c r="H15" s="89" t="s">
        <v>49</v>
      </c>
    </row>
    <row r="16" spans="1:9" s="14" customFormat="1" ht="12.75">
      <c r="A16" s="76"/>
      <c r="B16" s="77" t="s">
        <v>51</v>
      </c>
      <c r="C16" s="90">
        <v>1200</v>
      </c>
      <c r="D16" s="91">
        <v>1500</v>
      </c>
      <c r="E16" s="90">
        <v>1800</v>
      </c>
      <c r="F16" s="91">
        <v>2000</v>
      </c>
      <c r="G16" s="91">
        <v>2200</v>
      </c>
      <c r="H16" s="92" t="s">
        <v>48</v>
      </c>
      <c r="I16" s="175"/>
    </row>
    <row r="17" spans="1:8" ht="12.75">
      <c r="A17" s="78"/>
      <c r="B17" s="79" t="s">
        <v>85</v>
      </c>
      <c r="C17" s="47"/>
      <c r="D17" s="47"/>
      <c r="E17" s="47">
        <v>35</v>
      </c>
      <c r="F17" s="47"/>
      <c r="G17" s="47"/>
      <c r="H17" s="102">
        <f>SUM(C17:G17)*12</f>
        <v>420</v>
      </c>
    </row>
    <row r="18" spans="1:8" ht="12.75">
      <c r="A18" s="78"/>
      <c r="B18" s="79" t="s">
        <v>86</v>
      </c>
      <c r="C18" s="47"/>
      <c r="D18" s="47"/>
      <c r="E18" s="47"/>
      <c r="F18" s="47"/>
      <c r="G18" s="47"/>
      <c r="H18" s="102">
        <f>SUM(C18:G18)*12</f>
        <v>0</v>
      </c>
    </row>
    <row r="19" spans="1:8" ht="12.75">
      <c r="A19" s="78"/>
      <c r="B19" s="79"/>
      <c r="C19" s="93" t="s">
        <v>84</v>
      </c>
      <c r="D19" s="94"/>
      <c r="E19" s="95"/>
      <c r="F19" s="96"/>
      <c r="G19" s="97"/>
      <c r="H19" s="98"/>
    </row>
    <row r="20" spans="1:8" ht="12.75">
      <c r="A20" s="78"/>
      <c r="B20" s="79"/>
      <c r="C20" s="95"/>
      <c r="D20" s="94"/>
      <c r="E20" s="95"/>
      <c r="F20" s="96"/>
      <c r="G20" s="97"/>
      <c r="H20" s="98"/>
    </row>
    <row r="21" spans="1:8" ht="12.75">
      <c r="A21" s="80" t="s">
        <v>70</v>
      </c>
      <c r="B21" s="81" t="s">
        <v>39</v>
      </c>
      <c r="C21" s="95"/>
      <c r="D21" s="94"/>
      <c r="E21" s="95"/>
      <c r="F21" s="96"/>
      <c r="G21" s="97"/>
      <c r="H21" s="99" t="s">
        <v>49</v>
      </c>
    </row>
    <row r="22" spans="1:8" ht="12.75">
      <c r="A22" s="80"/>
      <c r="B22" s="79"/>
      <c r="C22" s="90" t="s">
        <v>68</v>
      </c>
      <c r="D22" s="100" t="s">
        <v>27</v>
      </c>
      <c r="E22" s="95"/>
      <c r="F22" s="96"/>
      <c r="G22" s="97"/>
      <c r="H22" s="92" t="s">
        <v>48</v>
      </c>
    </row>
    <row r="23" spans="1:8" ht="12.75">
      <c r="A23" s="80"/>
      <c r="B23" s="79"/>
      <c r="C23" s="90"/>
      <c r="D23" s="101" t="s">
        <v>48</v>
      </c>
      <c r="E23" s="95"/>
      <c r="F23" s="96"/>
      <c r="G23" s="97"/>
      <c r="H23" s="92"/>
    </row>
    <row r="24" spans="1:8" ht="12.75">
      <c r="A24" s="80"/>
      <c r="B24" s="79"/>
      <c r="C24" s="49">
        <v>0</v>
      </c>
      <c r="D24" s="47">
        <v>0</v>
      </c>
      <c r="E24" s="95"/>
      <c r="F24" s="96"/>
      <c r="G24" s="97"/>
      <c r="H24" s="102">
        <f>C24*D24</f>
        <v>0</v>
      </c>
    </row>
    <row r="25" spans="1:8" ht="12.75">
      <c r="A25" s="80"/>
      <c r="B25" s="79"/>
      <c r="C25" s="95"/>
      <c r="D25" s="94"/>
      <c r="E25" s="95"/>
      <c r="F25" s="96"/>
      <c r="G25" s="97"/>
      <c r="H25" s="98"/>
    </row>
    <row r="26" spans="1:8" ht="12.75">
      <c r="A26" s="80" t="s">
        <v>71</v>
      </c>
      <c r="B26" s="81" t="s">
        <v>36</v>
      </c>
      <c r="C26" s="90" t="s">
        <v>45</v>
      </c>
      <c r="D26" s="100" t="s">
        <v>46</v>
      </c>
      <c r="E26" s="90" t="s">
        <v>44</v>
      </c>
      <c r="F26" s="96"/>
      <c r="G26" s="97"/>
      <c r="H26" s="99" t="s">
        <v>49</v>
      </c>
    </row>
    <row r="27" spans="1:8" ht="12.75">
      <c r="A27" s="80"/>
      <c r="B27" s="81"/>
      <c r="C27" s="95" t="s">
        <v>47</v>
      </c>
      <c r="D27" s="94" t="s">
        <v>48</v>
      </c>
      <c r="E27" s="95"/>
      <c r="F27" s="96"/>
      <c r="G27" s="97"/>
      <c r="H27" s="92" t="s">
        <v>48</v>
      </c>
    </row>
    <row r="28" spans="1:10" ht="12.75">
      <c r="A28" s="80"/>
      <c r="B28" s="82"/>
      <c r="C28" s="48">
        <f>0.67*2</f>
        <v>1.34</v>
      </c>
      <c r="D28" s="47">
        <v>100</v>
      </c>
      <c r="E28" s="49">
        <v>0.5</v>
      </c>
      <c r="F28" s="96"/>
      <c r="G28" s="97"/>
      <c r="H28" s="92">
        <f>C28*D28*E28</f>
        <v>67</v>
      </c>
      <c r="I28" s="175">
        <v>3</v>
      </c>
      <c r="J28" t="s">
        <v>100</v>
      </c>
    </row>
    <row r="29" spans="1:8" ht="12.75">
      <c r="A29" s="80"/>
      <c r="B29" s="82"/>
      <c r="C29" s="103"/>
      <c r="D29" s="94"/>
      <c r="E29" s="95"/>
      <c r="F29" s="96"/>
      <c r="G29" s="97"/>
      <c r="H29" s="98"/>
    </row>
    <row r="30" spans="1:8" ht="12.75">
      <c r="A30" s="80" t="s">
        <v>72</v>
      </c>
      <c r="B30" s="81" t="s">
        <v>37</v>
      </c>
      <c r="C30" s="79"/>
      <c r="D30" s="79"/>
      <c r="E30" s="79"/>
      <c r="F30" s="79"/>
      <c r="G30" s="79"/>
      <c r="H30" s="104" t="s">
        <v>49</v>
      </c>
    </row>
    <row r="31" spans="1:8" ht="12.75">
      <c r="A31" s="80"/>
      <c r="B31" s="82" t="s">
        <v>53</v>
      </c>
      <c r="C31" s="90">
        <v>10</v>
      </c>
      <c r="D31" s="91">
        <v>15</v>
      </c>
      <c r="E31" s="91">
        <v>20</v>
      </c>
      <c r="F31" s="91">
        <v>25</v>
      </c>
      <c r="G31" s="91">
        <v>30</v>
      </c>
      <c r="H31" s="105" t="s">
        <v>48</v>
      </c>
    </row>
    <row r="32" spans="1:10" ht="12.75">
      <c r="A32" s="80"/>
      <c r="B32" s="82" t="s">
        <v>79</v>
      </c>
      <c r="C32" s="48">
        <v>0</v>
      </c>
      <c r="D32" s="47">
        <v>0</v>
      </c>
      <c r="E32" s="49">
        <v>0</v>
      </c>
      <c r="F32" s="47">
        <v>0</v>
      </c>
      <c r="G32" s="47">
        <v>0</v>
      </c>
      <c r="H32" s="102">
        <f>C32*0.7+D32*0.15+E32*0.09+F32*0.05+G32*0.01</f>
        <v>0</v>
      </c>
      <c r="I32" s="176">
        <v>4</v>
      </c>
      <c r="J32" t="s">
        <v>101</v>
      </c>
    </row>
    <row r="33" spans="1:8" ht="12.75">
      <c r="A33" s="80"/>
      <c r="B33" s="82" t="s">
        <v>80</v>
      </c>
      <c r="C33" s="48">
        <v>0</v>
      </c>
      <c r="D33" s="47">
        <v>0</v>
      </c>
      <c r="E33" s="49">
        <v>0</v>
      </c>
      <c r="F33" s="47">
        <v>0</v>
      </c>
      <c r="G33" s="47">
        <v>0</v>
      </c>
      <c r="H33" s="102">
        <f>C33*0.7+D33*0.15+E33*0.09+F33*0.05+G33*0.01</f>
        <v>0</v>
      </c>
    </row>
    <row r="34" spans="1:8" ht="12.75">
      <c r="A34" s="80"/>
      <c r="B34" s="82"/>
      <c r="C34" s="103"/>
      <c r="D34" s="96"/>
      <c r="E34" s="95"/>
      <c r="F34" s="96"/>
      <c r="G34" s="96"/>
      <c r="H34" s="102"/>
    </row>
    <row r="35" spans="1:9" s="13" customFormat="1" ht="12.75">
      <c r="A35" s="80" t="s">
        <v>73</v>
      </c>
      <c r="B35" s="81" t="s">
        <v>38</v>
      </c>
      <c r="C35" s="79"/>
      <c r="D35" s="79"/>
      <c r="E35" s="79"/>
      <c r="F35" s="79"/>
      <c r="G35" s="79"/>
      <c r="H35" s="106" t="s">
        <v>49</v>
      </c>
      <c r="I35" s="175"/>
    </row>
    <row r="36" spans="1:9" s="13" customFormat="1" ht="12.75">
      <c r="A36" s="80"/>
      <c r="B36" s="82" t="s">
        <v>52</v>
      </c>
      <c r="C36" s="90">
        <v>3</v>
      </c>
      <c r="D36" s="91">
        <v>5</v>
      </c>
      <c r="E36" s="90">
        <v>8</v>
      </c>
      <c r="F36" s="91">
        <v>10</v>
      </c>
      <c r="G36" s="91">
        <v>12</v>
      </c>
      <c r="H36" s="107" t="s">
        <v>48</v>
      </c>
      <c r="I36" s="175"/>
    </row>
    <row r="37" spans="1:10" ht="12.75">
      <c r="A37" s="78"/>
      <c r="B37" s="82" t="s">
        <v>81</v>
      </c>
      <c r="C37" s="48">
        <v>0</v>
      </c>
      <c r="D37" s="47">
        <v>0</v>
      </c>
      <c r="E37" s="49">
        <v>0</v>
      </c>
      <c r="F37" s="47">
        <v>0</v>
      </c>
      <c r="G37" s="47">
        <v>0</v>
      </c>
      <c r="H37" s="108">
        <f>(C37*0.15+D37*0.45+E37*0.25+F37*0.13+G37*0.02)*12</f>
        <v>0</v>
      </c>
      <c r="I37" s="176">
        <v>5</v>
      </c>
      <c r="J37" t="s">
        <v>102</v>
      </c>
    </row>
    <row r="38" spans="1:8" ht="10.5" customHeight="1" thickBot="1">
      <c r="A38" s="83"/>
      <c r="B38" s="84"/>
      <c r="C38" s="110"/>
      <c r="D38" s="111"/>
      <c r="E38" s="112"/>
      <c r="F38" s="111"/>
      <c r="G38" s="111"/>
      <c r="H38" s="109"/>
    </row>
    <row r="39" spans="3:7" ht="3" customHeight="1" thickBot="1">
      <c r="C39"/>
      <c r="D39"/>
      <c r="E39"/>
      <c r="F39"/>
      <c r="G39"/>
    </row>
    <row r="40" spans="1:9" s="38" customFormat="1" ht="21.75" customHeight="1" thickBot="1">
      <c r="A40" s="58">
        <v>3</v>
      </c>
      <c r="B40" s="181" t="s">
        <v>40</v>
      </c>
      <c r="C40" s="185"/>
      <c r="D40" s="185"/>
      <c r="E40" s="185"/>
      <c r="F40" s="185"/>
      <c r="G40" s="186"/>
      <c r="H40" s="168"/>
      <c r="I40" s="175"/>
    </row>
    <row r="41" spans="1:8" ht="18">
      <c r="A41" s="24"/>
      <c r="B41" s="20"/>
      <c r="C41" s="5" t="s">
        <v>27</v>
      </c>
      <c r="D41" s="7" t="s">
        <v>30</v>
      </c>
      <c r="E41" s="5" t="s">
        <v>32</v>
      </c>
      <c r="F41" s="9" t="s">
        <v>41</v>
      </c>
      <c r="G41" s="11" t="s">
        <v>41</v>
      </c>
      <c r="H41" s="169"/>
    </row>
    <row r="42" spans="1:8" ht="18">
      <c r="A42" s="23"/>
      <c r="B42" s="21"/>
      <c r="C42" s="6"/>
      <c r="D42" s="8"/>
      <c r="E42" s="6" t="s">
        <v>33</v>
      </c>
      <c r="F42" s="10" t="s">
        <v>35</v>
      </c>
      <c r="G42" s="12" t="s">
        <v>35</v>
      </c>
      <c r="H42" s="169"/>
    </row>
    <row r="43" spans="1:8" ht="18.75" thickBot="1">
      <c r="A43" s="25"/>
      <c r="B43" s="26"/>
      <c r="C43" s="27" t="s">
        <v>28</v>
      </c>
      <c r="D43" s="28" t="s">
        <v>31</v>
      </c>
      <c r="E43" s="27" t="s">
        <v>55</v>
      </c>
      <c r="F43" s="29" t="s">
        <v>97</v>
      </c>
      <c r="G43" s="30" t="s">
        <v>98</v>
      </c>
      <c r="H43" s="169"/>
    </row>
    <row r="44" spans="1:8" ht="18">
      <c r="A44" s="113"/>
      <c r="B44" s="123"/>
      <c r="C44" s="124"/>
      <c r="D44" s="125"/>
      <c r="E44" s="124"/>
      <c r="F44" s="126"/>
      <c r="G44" s="127"/>
      <c r="H44" s="169"/>
    </row>
    <row r="45" spans="1:8" ht="20.25" customHeight="1">
      <c r="A45" s="113"/>
      <c r="B45" s="128" t="s">
        <v>36</v>
      </c>
      <c r="C45" s="129">
        <f>H28</f>
        <v>67</v>
      </c>
      <c r="D45" s="130">
        <f>C45/12</f>
        <v>5.583333333333333</v>
      </c>
      <c r="E45" s="50">
        <v>6</v>
      </c>
      <c r="F45" s="129">
        <f>C45*E45</f>
        <v>402</v>
      </c>
      <c r="G45" s="135">
        <f>D45*E45</f>
        <v>33.5</v>
      </c>
      <c r="H45" s="169"/>
    </row>
    <row r="46" spans="1:8" ht="20.25" customHeight="1">
      <c r="A46" s="113"/>
      <c r="B46" s="128" t="s">
        <v>39</v>
      </c>
      <c r="C46" s="131">
        <f>H24</f>
        <v>0</v>
      </c>
      <c r="D46" s="130">
        <f>C46/12</f>
        <v>0</v>
      </c>
      <c r="E46" s="50">
        <v>24</v>
      </c>
      <c r="F46" s="129">
        <f>C46*E46</f>
        <v>0</v>
      </c>
      <c r="G46" s="135">
        <f>D46*E46</f>
        <v>0</v>
      </c>
      <c r="H46" s="169"/>
    </row>
    <row r="47" spans="1:8" ht="20.25" customHeight="1">
      <c r="A47" s="113"/>
      <c r="B47" s="132" t="s">
        <v>37</v>
      </c>
      <c r="C47" s="133">
        <f>H32+H33</f>
        <v>0</v>
      </c>
      <c r="D47" s="130">
        <f>C47/12</f>
        <v>0</v>
      </c>
      <c r="E47" s="51">
        <v>24</v>
      </c>
      <c r="F47" s="129">
        <f>C47*E47</f>
        <v>0</v>
      </c>
      <c r="G47" s="135">
        <f>D47*E47</f>
        <v>0</v>
      </c>
      <c r="H47" s="169"/>
    </row>
    <row r="48" spans="1:8" ht="20.25" customHeight="1">
      <c r="A48" s="113"/>
      <c r="B48" s="132" t="s">
        <v>38</v>
      </c>
      <c r="C48" s="133">
        <f>H37</f>
        <v>0</v>
      </c>
      <c r="D48" s="130">
        <f>C48/12</f>
        <v>0</v>
      </c>
      <c r="E48" s="51">
        <v>0</v>
      </c>
      <c r="F48" s="129">
        <f>C48*E48</f>
        <v>0</v>
      </c>
      <c r="G48" s="135">
        <f>D48*E48</f>
        <v>0</v>
      </c>
      <c r="H48" s="169"/>
    </row>
    <row r="49" spans="1:10" ht="28.5" customHeight="1" thickBot="1">
      <c r="A49" s="113"/>
      <c r="B49" s="132" t="s">
        <v>43</v>
      </c>
      <c r="C49" s="133">
        <f>H17+15</f>
        <v>435</v>
      </c>
      <c r="D49" s="134">
        <f>C49/12</f>
        <v>36.25</v>
      </c>
      <c r="E49" s="174">
        <f>IF((G99)&gt;0,"Bilan équilibré",IF((D11="Parc équilibré"),INT(ABS(G99/D49)+1),INT(ABS(G99/D49)+3)))</f>
        <v>1</v>
      </c>
      <c r="F49" s="129"/>
      <c r="G49" s="136"/>
      <c r="H49" s="169"/>
      <c r="I49" s="179">
        <v>6</v>
      </c>
      <c r="J49" s="178" t="s">
        <v>103</v>
      </c>
    </row>
    <row r="50" spans="1:10" s="15" customFormat="1" ht="20.25" customHeight="1" thickBot="1">
      <c r="A50" s="31"/>
      <c r="B50" s="32" t="s">
        <v>56</v>
      </c>
      <c r="C50" s="33"/>
      <c r="D50" s="33"/>
      <c r="E50" s="34"/>
      <c r="F50" s="35">
        <f>SUM(F45:F48)</f>
        <v>402</v>
      </c>
      <c r="G50" s="36">
        <f>SUM(G45:G48)</f>
        <v>33.5</v>
      </c>
      <c r="H50" s="170"/>
      <c r="I50" s="175">
        <v>7</v>
      </c>
      <c r="J50" s="177"/>
    </row>
    <row r="51" spans="1:8" ht="18.75" customHeight="1">
      <c r="A51" s="137"/>
      <c r="B51" s="138" t="s">
        <v>0</v>
      </c>
      <c r="C51" s="133"/>
      <c r="D51" s="147"/>
      <c r="E51" s="133"/>
      <c r="F51" s="134"/>
      <c r="G51" s="148"/>
      <c r="H51" s="149"/>
    </row>
    <row r="52" spans="1:8" ht="15.75">
      <c r="A52" s="137"/>
      <c r="B52" s="139" t="s">
        <v>1</v>
      </c>
      <c r="C52" s="22">
        <v>1.65</v>
      </c>
      <c r="D52" s="165">
        <f>C52/12</f>
        <v>0.13749999999999998</v>
      </c>
      <c r="E52" s="18">
        <v>0</v>
      </c>
      <c r="F52" s="150">
        <f>C52*E52</f>
        <v>0</v>
      </c>
      <c r="G52" s="151">
        <f>D52*E52</f>
        <v>0</v>
      </c>
      <c r="H52" s="152">
        <f>G52/G$97</f>
        <v>0</v>
      </c>
    </row>
    <row r="53" spans="1:8" ht="15.75">
      <c r="A53" s="137"/>
      <c r="B53" s="139" t="s">
        <v>2</v>
      </c>
      <c r="C53" s="22">
        <v>1.65</v>
      </c>
      <c r="D53" s="165">
        <f>C53/12</f>
        <v>0.13749999999999998</v>
      </c>
      <c r="E53" s="18">
        <v>0</v>
      </c>
      <c r="F53" s="150">
        <f>C53*E53</f>
        <v>0</v>
      </c>
      <c r="G53" s="151">
        <f>D53*E53</f>
        <v>0</v>
      </c>
      <c r="H53" s="152">
        <f>G53/G$97</f>
        <v>0</v>
      </c>
    </row>
    <row r="54" spans="1:8" ht="15.75">
      <c r="A54" s="137"/>
      <c r="B54" s="139" t="s">
        <v>3</v>
      </c>
      <c r="C54" s="22">
        <v>1.65</v>
      </c>
      <c r="D54" s="165">
        <f>C54/12</f>
        <v>0.13749999999999998</v>
      </c>
      <c r="E54" s="18">
        <v>0</v>
      </c>
      <c r="F54" s="150">
        <f>C54*E54</f>
        <v>0</v>
      </c>
      <c r="G54" s="151">
        <f>D54*E54</f>
        <v>0</v>
      </c>
      <c r="H54" s="152">
        <f>G54/G$97</f>
        <v>0</v>
      </c>
    </row>
    <row r="55" spans="1:8" ht="15.75">
      <c r="A55" s="137"/>
      <c r="B55" s="139" t="s">
        <v>4</v>
      </c>
      <c r="C55" s="22">
        <v>0</v>
      </c>
      <c r="D55" s="165">
        <f>C55/12</f>
        <v>0</v>
      </c>
      <c r="E55" s="18">
        <v>0</v>
      </c>
      <c r="F55" s="150">
        <f>C55*E55</f>
        <v>0</v>
      </c>
      <c r="G55" s="151">
        <f>D55*E55</f>
        <v>0</v>
      </c>
      <c r="H55" s="152">
        <f>G55/G$97</f>
        <v>0</v>
      </c>
    </row>
    <row r="56" spans="1:8" ht="15.75">
      <c r="A56" s="137"/>
      <c r="B56" s="139"/>
      <c r="C56" s="22"/>
      <c r="D56" s="165"/>
      <c r="E56" s="18"/>
      <c r="F56" s="150"/>
      <c r="G56" s="151"/>
      <c r="H56" s="152"/>
    </row>
    <row r="57" spans="1:8" ht="15.75">
      <c r="A57" s="137"/>
      <c r="B57" s="132" t="s">
        <v>5</v>
      </c>
      <c r="C57" s="22"/>
      <c r="D57" s="165"/>
      <c r="E57" s="18"/>
      <c r="F57" s="150"/>
      <c r="G57" s="151"/>
      <c r="H57" s="152"/>
    </row>
    <row r="58" spans="1:8" ht="15.75">
      <c r="A58" s="137"/>
      <c r="B58" s="139" t="s">
        <v>6</v>
      </c>
      <c r="C58" s="22">
        <f>1.65*2</f>
        <v>3.3</v>
      </c>
      <c r="D58" s="165">
        <f>C58/12</f>
        <v>0.27499999999999997</v>
      </c>
      <c r="E58" s="18">
        <v>0.1</v>
      </c>
      <c r="F58" s="150">
        <f>C58*E58</f>
        <v>0.33</v>
      </c>
      <c r="G58" s="151">
        <f>D58*E58</f>
        <v>0.027499999999999997</v>
      </c>
      <c r="H58" s="152">
        <f>G58/G$97</f>
        <v>0.0007278662490625963</v>
      </c>
    </row>
    <row r="59" spans="1:8" ht="15.75">
      <c r="A59" s="137"/>
      <c r="B59" s="139" t="s">
        <v>7</v>
      </c>
      <c r="C59" s="22">
        <v>1.65</v>
      </c>
      <c r="D59" s="165">
        <f>C59/12</f>
        <v>0.13749999999999998</v>
      </c>
      <c r="E59" s="18">
        <v>0.5</v>
      </c>
      <c r="F59" s="150">
        <f>C59*E59</f>
        <v>0.825</v>
      </c>
      <c r="G59" s="151">
        <f>D59*E59</f>
        <v>0.06874999999999999</v>
      </c>
      <c r="H59" s="152">
        <f>G59/G$97</f>
        <v>0.0018196656226564906</v>
      </c>
    </row>
    <row r="60" spans="1:8" ht="15.75">
      <c r="A60" s="137"/>
      <c r="B60" s="139" t="s">
        <v>8</v>
      </c>
      <c r="C60" s="22">
        <v>1.65</v>
      </c>
      <c r="D60" s="165">
        <f>C60/12</f>
        <v>0.13749999999999998</v>
      </c>
      <c r="E60" s="18">
        <v>0.5</v>
      </c>
      <c r="F60" s="150">
        <f>C60*E60</f>
        <v>0.825</v>
      </c>
      <c r="G60" s="151">
        <f>D60*E60</f>
        <v>0.06874999999999999</v>
      </c>
      <c r="H60" s="152">
        <f>G60/G$97</f>
        <v>0.0018196656226564906</v>
      </c>
    </row>
    <row r="61" spans="1:8" ht="15.75">
      <c r="A61" s="137"/>
      <c r="B61" s="139" t="s">
        <v>29</v>
      </c>
      <c r="C61" s="22">
        <v>8</v>
      </c>
      <c r="D61" s="165">
        <f>C61/12</f>
        <v>0.6666666666666666</v>
      </c>
      <c r="E61" s="18">
        <v>0.6</v>
      </c>
      <c r="F61" s="150">
        <f>C61*E61</f>
        <v>4.8</v>
      </c>
      <c r="G61" s="151">
        <f>D61*E61</f>
        <v>0.39999999999999997</v>
      </c>
      <c r="H61" s="152">
        <f>G61/G$97</f>
        <v>0.010587145440910491</v>
      </c>
    </row>
    <row r="62" spans="1:8" ht="15.75">
      <c r="A62" s="137"/>
      <c r="B62" s="139"/>
      <c r="C62" s="22"/>
      <c r="D62" s="165"/>
      <c r="E62" s="18"/>
      <c r="F62" s="150"/>
      <c r="G62" s="151"/>
      <c r="H62" s="152"/>
    </row>
    <row r="63" spans="1:8" ht="15.75">
      <c r="A63" s="137"/>
      <c r="B63" s="132" t="s">
        <v>9</v>
      </c>
      <c r="C63" s="22"/>
      <c r="D63" s="165"/>
      <c r="E63" s="18"/>
      <c r="F63" s="150"/>
      <c r="G63" s="151"/>
      <c r="H63" s="152"/>
    </row>
    <row r="64" spans="1:8" ht="15.75">
      <c r="A64" s="137"/>
      <c r="B64" s="139" t="s">
        <v>10</v>
      </c>
      <c r="C64" s="22">
        <v>0</v>
      </c>
      <c r="D64" s="165">
        <f>C64/12</f>
        <v>0</v>
      </c>
      <c r="E64" s="18">
        <v>0</v>
      </c>
      <c r="F64" s="150">
        <f>C64*E64</f>
        <v>0</v>
      </c>
      <c r="G64" s="151">
        <f>D64*E64</f>
        <v>0</v>
      </c>
      <c r="H64" s="152">
        <f>G64/G$97</f>
        <v>0</v>
      </c>
    </row>
    <row r="65" spans="1:8" ht="15.75">
      <c r="A65" s="137"/>
      <c r="B65" s="139" t="s">
        <v>11</v>
      </c>
      <c r="C65" s="22">
        <v>0</v>
      </c>
      <c r="D65" s="165">
        <f>C65/12</f>
        <v>0</v>
      </c>
      <c r="E65" s="18">
        <v>0.1</v>
      </c>
      <c r="F65" s="150">
        <f>C65*E65</f>
        <v>0</v>
      </c>
      <c r="G65" s="151">
        <f>D65*E65</f>
        <v>0</v>
      </c>
      <c r="H65" s="152">
        <f>G65/G$97</f>
        <v>0</v>
      </c>
    </row>
    <row r="66" spans="1:8" ht="15.75">
      <c r="A66" s="137"/>
      <c r="B66" s="139"/>
      <c r="C66" s="22"/>
      <c r="D66" s="165"/>
      <c r="E66" s="18"/>
      <c r="F66" s="150"/>
      <c r="G66" s="151"/>
      <c r="H66" s="152"/>
    </row>
    <row r="67" spans="1:8" ht="15.75">
      <c r="A67" s="137"/>
      <c r="B67" s="132" t="s">
        <v>74</v>
      </c>
      <c r="C67" s="22"/>
      <c r="D67" s="165"/>
      <c r="E67" s="18"/>
      <c r="F67" s="150"/>
      <c r="G67" s="151"/>
      <c r="H67" s="152"/>
    </row>
    <row r="68" spans="1:8" ht="15.75">
      <c r="A68" s="137"/>
      <c r="B68" s="139" t="s">
        <v>10</v>
      </c>
      <c r="C68" s="22">
        <v>1.65</v>
      </c>
      <c r="D68" s="165">
        <f>C68/12</f>
        <v>0.13749999999999998</v>
      </c>
      <c r="E68" s="18">
        <v>0</v>
      </c>
      <c r="F68" s="150">
        <f>C68*E68</f>
        <v>0</v>
      </c>
      <c r="G68" s="151">
        <f>D68*E68</f>
        <v>0</v>
      </c>
      <c r="H68" s="152">
        <f>G68/G$97</f>
        <v>0</v>
      </c>
    </row>
    <row r="69" spans="1:8" ht="15.75">
      <c r="A69" s="140"/>
      <c r="B69" s="141" t="s">
        <v>11</v>
      </c>
      <c r="C69" s="54">
        <v>1.65</v>
      </c>
      <c r="D69" s="166">
        <f>C69/12</f>
        <v>0.13749999999999998</v>
      </c>
      <c r="E69" s="55">
        <v>0</v>
      </c>
      <c r="F69" s="153">
        <f>C69*E69</f>
        <v>0</v>
      </c>
      <c r="G69" s="154">
        <f>D69*E69</f>
        <v>0</v>
      </c>
      <c r="H69" s="155">
        <f>G69/G$97</f>
        <v>0</v>
      </c>
    </row>
    <row r="70" spans="1:21" ht="15.75">
      <c r="A70" s="142"/>
      <c r="B70" s="143" t="s">
        <v>88</v>
      </c>
      <c r="C70" s="56"/>
      <c r="D70" s="167"/>
      <c r="E70" s="57"/>
      <c r="F70" s="156"/>
      <c r="G70" s="157"/>
      <c r="H70" s="158">
        <f>SUM(H52:H69)</f>
        <v>0.01495434293528607</v>
      </c>
      <c r="T70" t="s">
        <v>93</v>
      </c>
      <c r="U70" s="73">
        <f>H70</f>
        <v>0.01495434293528607</v>
      </c>
    </row>
    <row r="71" spans="1:21" ht="15.75">
      <c r="A71" s="137"/>
      <c r="B71" s="132" t="s">
        <v>12</v>
      </c>
      <c r="C71" s="22"/>
      <c r="D71" s="165"/>
      <c r="E71" s="18"/>
      <c r="F71" s="150"/>
      <c r="G71" s="151"/>
      <c r="H71" s="152"/>
      <c r="T71" t="s">
        <v>87</v>
      </c>
      <c r="U71" s="73">
        <f>H77</f>
        <v>0.08822621200758744</v>
      </c>
    </row>
    <row r="72" spans="1:21" ht="15.75">
      <c r="A72" s="137"/>
      <c r="B72" s="139" t="s">
        <v>13</v>
      </c>
      <c r="C72" s="22">
        <v>5</v>
      </c>
      <c r="D72" s="165">
        <f>C72/12</f>
        <v>0.4166666666666667</v>
      </c>
      <c r="E72" s="18">
        <v>8</v>
      </c>
      <c r="F72" s="150">
        <f>C72*E72</f>
        <v>40</v>
      </c>
      <c r="G72" s="151">
        <f>D72*E72</f>
        <v>3.3333333333333335</v>
      </c>
      <c r="H72" s="152">
        <f>G72/G$97</f>
        <v>0.08822621200758744</v>
      </c>
      <c r="T72" t="s">
        <v>16</v>
      </c>
      <c r="U72" s="73">
        <f>H84</f>
        <v>0.7238960695222549</v>
      </c>
    </row>
    <row r="73" spans="1:21" ht="15.75">
      <c r="A73" s="137"/>
      <c r="B73" s="139"/>
      <c r="C73" s="22"/>
      <c r="D73" s="165"/>
      <c r="E73" s="18"/>
      <c r="F73" s="150"/>
      <c r="G73" s="151"/>
      <c r="H73" s="152"/>
      <c r="T73" t="s">
        <v>94</v>
      </c>
      <c r="U73" s="73">
        <f>H88</f>
        <v>0</v>
      </c>
    </row>
    <row r="74" spans="1:21" ht="15.75">
      <c r="A74" s="137"/>
      <c r="B74" s="132" t="s">
        <v>14</v>
      </c>
      <c r="C74" s="22">
        <v>0</v>
      </c>
      <c r="D74" s="165">
        <f>C74/12</f>
        <v>0</v>
      </c>
      <c r="E74" s="18">
        <v>0</v>
      </c>
      <c r="F74" s="150">
        <f>C74*E74</f>
        <v>0</v>
      </c>
      <c r="G74" s="151">
        <f>D74*E74</f>
        <v>0</v>
      </c>
      <c r="H74" s="152">
        <f>G74/G$97</f>
        <v>0</v>
      </c>
      <c r="T74" t="s">
        <v>95</v>
      </c>
      <c r="U74" s="73">
        <f>H95</f>
        <v>0.1729233755348714</v>
      </c>
    </row>
    <row r="75" spans="1:8" ht="15.75">
      <c r="A75" s="137"/>
      <c r="B75" s="139"/>
      <c r="C75" s="22"/>
      <c r="D75" s="165"/>
      <c r="E75" s="18"/>
      <c r="F75" s="150"/>
      <c r="G75" s="151"/>
      <c r="H75" s="152"/>
    </row>
    <row r="76" spans="1:8" ht="15.75">
      <c r="A76" s="137"/>
      <c r="B76" s="132" t="s">
        <v>15</v>
      </c>
      <c r="C76" s="22">
        <v>5</v>
      </c>
      <c r="D76" s="165">
        <f>C76/12</f>
        <v>0.4166666666666667</v>
      </c>
      <c r="E76" s="18">
        <v>0</v>
      </c>
      <c r="F76" s="150">
        <f>C76*E76</f>
        <v>0</v>
      </c>
      <c r="G76" s="151">
        <f>D76*E76</f>
        <v>0</v>
      </c>
      <c r="H76" s="152">
        <f>G76/G$97</f>
        <v>0</v>
      </c>
    </row>
    <row r="77" spans="1:8" ht="21" customHeight="1">
      <c r="A77" s="142"/>
      <c r="B77" s="143" t="s">
        <v>89</v>
      </c>
      <c r="C77" s="56"/>
      <c r="D77" s="167"/>
      <c r="E77" s="57"/>
      <c r="F77" s="156"/>
      <c r="G77" s="157"/>
      <c r="H77" s="158">
        <f>SUM(H72:H76)</f>
        <v>0.08822621200758744</v>
      </c>
    </row>
    <row r="78" spans="1:8" ht="15.75">
      <c r="A78" s="137"/>
      <c r="B78" s="132" t="s">
        <v>16</v>
      </c>
      <c r="C78" s="22"/>
      <c r="D78" s="165"/>
      <c r="E78" s="18"/>
      <c r="F78" s="150"/>
      <c r="G78" s="151"/>
      <c r="H78" s="152"/>
    </row>
    <row r="79" spans="1:8" ht="15.75">
      <c r="A79" s="137"/>
      <c r="B79" s="139" t="s">
        <v>17</v>
      </c>
      <c r="C79" s="22">
        <v>0</v>
      </c>
      <c r="D79" s="165">
        <f>C79/12</f>
        <v>0</v>
      </c>
      <c r="E79" s="18">
        <v>0.1</v>
      </c>
      <c r="F79" s="150">
        <f>C79*E79</f>
        <v>0</v>
      </c>
      <c r="G79" s="151">
        <f>D79*E79</f>
        <v>0</v>
      </c>
      <c r="H79" s="152">
        <f>G79/G$97</f>
        <v>0</v>
      </c>
    </row>
    <row r="80" spans="1:8" ht="15.75">
      <c r="A80" s="137"/>
      <c r="B80" s="139" t="s">
        <v>18</v>
      </c>
      <c r="C80" s="22">
        <v>40</v>
      </c>
      <c r="D80" s="165">
        <f>C80/12</f>
        <v>3.3333333333333335</v>
      </c>
      <c r="E80" s="18">
        <v>8</v>
      </c>
      <c r="F80" s="150">
        <f>C80*E80</f>
        <v>320</v>
      </c>
      <c r="G80" s="151">
        <f>D80*E80</f>
        <v>26.666666666666668</v>
      </c>
      <c r="H80" s="152">
        <f>G80/G$97</f>
        <v>0.7058096960606995</v>
      </c>
    </row>
    <row r="81" spans="1:8" ht="15.75">
      <c r="A81" s="137"/>
      <c r="B81" s="139" t="s">
        <v>19</v>
      </c>
      <c r="C81" s="22">
        <v>8.2</v>
      </c>
      <c r="D81" s="165">
        <f>C81/12</f>
        <v>0.6833333333333332</v>
      </c>
      <c r="E81" s="18">
        <v>1</v>
      </c>
      <c r="F81" s="150">
        <f>C81*E81</f>
        <v>8.2</v>
      </c>
      <c r="G81" s="151">
        <f>D81*E81</f>
        <v>0.6833333333333332</v>
      </c>
      <c r="H81" s="152">
        <f>G81/G$97</f>
        <v>0.01808637346155542</v>
      </c>
    </row>
    <row r="82" spans="1:8" ht="15.75">
      <c r="A82" s="137"/>
      <c r="B82" s="139" t="s">
        <v>26</v>
      </c>
      <c r="C82" s="22">
        <v>0</v>
      </c>
      <c r="D82" s="165">
        <f>C82/12</f>
        <v>0</v>
      </c>
      <c r="E82" s="18">
        <v>0.4</v>
      </c>
      <c r="F82" s="150">
        <f>C82*E82</f>
        <v>0</v>
      </c>
      <c r="G82" s="151">
        <f>D82*E82</f>
        <v>0</v>
      </c>
      <c r="H82" s="152">
        <f>G82/G$97</f>
        <v>0</v>
      </c>
    </row>
    <row r="83" spans="1:8" ht="15.75">
      <c r="A83" s="137"/>
      <c r="B83" s="139" t="s">
        <v>78</v>
      </c>
      <c r="C83" s="22">
        <v>0</v>
      </c>
      <c r="D83" s="165">
        <f>C83/12</f>
        <v>0</v>
      </c>
      <c r="E83" s="18">
        <v>0</v>
      </c>
      <c r="F83" s="150">
        <f>C83*E83</f>
        <v>0</v>
      </c>
      <c r="G83" s="151">
        <f>D83*E83</f>
        <v>0</v>
      </c>
      <c r="H83" s="152">
        <f>G83/G$97</f>
        <v>0</v>
      </c>
    </row>
    <row r="84" spans="1:8" ht="15.75">
      <c r="A84" s="142"/>
      <c r="B84" s="143" t="s">
        <v>90</v>
      </c>
      <c r="C84" s="56"/>
      <c r="D84" s="167"/>
      <c r="E84" s="57"/>
      <c r="F84" s="156"/>
      <c r="G84" s="157"/>
      <c r="H84" s="158">
        <f>SUM(H79:H83)</f>
        <v>0.7238960695222549</v>
      </c>
    </row>
    <row r="85" spans="1:8" ht="15.75">
      <c r="A85" s="137"/>
      <c r="B85" s="132" t="s">
        <v>20</v>
      </c>
      <c r="C85" s="22"/>
      <c r="D85" s="165"/>
      <c r="E85" s="18"/>
      <c r="F85" s="150"/>
      <c r="G85" s="151"/>
      <c r="H85" s="152"/>
    </row>
    <row r="86" spans="1:8" ht="15.75">
      <c r="A86" s="137"/>
      <c r="B86" s="139" t="s">
        <v>34</v>
      </c>
      <c r="C86" s="22">
        <v>3.6</v>
      </c>
      <c r="D86" s="165">
        <f>C86/12</f>
        <v>0.3</v>
      </c>
      <c r="E86" s="18">
        <v>0</v>
      </c>
      <c r="F86" s="150">
        <f>C86*E86</f>
        <v>0</v>
      </c>
      <c r="G86" s="151">
        <f>D86*E86</f>
        <v>0</v>
      </c>
      <c r="H86" s="152">
        <f>G86/G$97</f>
        <v>0</v>
      </c>
    </row>
    <row r="87" spans="1:8" ht="15.75">
      <c r="A87" s="137"/>
      <c r="B87" s="139" t="s">
        <v>67</v>
      </c>
      <c r="C87" s="22"/>
      <c r="D87" s="165"/>
      <c r="E87" s="18"/>
      <c r="F87" s="150"/>
      <c r="G87" s="151"/>
      <c r="H87" s="152"/>
    </row>
    <row r="88" spans="1:8" ht="15.75">
      <c r="A88" s="142"/>
      <c r="B88" s="143" t="s">
        <v>91</v>
      </c>
      <c r="C88" s="56"/>
      <c r="D88" s="167"/>
      <c r="E88" s="57"/>
      <c r="F88" s="156"/>
      <c r="G88" s="157"/>
      <c r="H88" s="158">
        <f>SUM(H86:H87)</f>
        <v>0</v>
      </c>
    </row>
    <row r="89" spans="1:8" ht="15.75">
      <c r="A89" s="137"/>
      <c r="B89" s="132" t="s">
        <v>21</v>
      </c>
      <c r="C89" s="22"/>
      <c r="D89" s="165"/>
      <c r="E89" s="18"/>
      <c r="F89" s="150"/>
      <c r="G89" s="151"/>
      <c r="H89" s="152"/>
    </row>
    <row r="90" spans="1:8" ht="15.75">
      <c r="A90" s="137"/>
      <c r="B90" s="144" t="s">
        <v>75</v>
      </c>
      <c r="C90" s="22">
        <v>0</v>
      </c>
      <c r="D90" s="165">
        <f>C90/12</f>
        <v>0</v>
      </c>
      <c r="E90" s="18">
        <v>0</v>
      </c>
      <c r="F90" s="150">
        <f>C90*E90</f>
        <v>0</v>
      </c>
      <c r="G90" s="151">
        <f>D90*E90</f>
        <v>0</v>
      </c>
      <c r="H90" s="152">
        <f>G90/G$97</f>
        <v>0</v>
      </c>
    </row>
    <row r="91" spans="1:8" ht="15.75">
      <c r="A91" s="137"/>
      <c r="B91" s="139" t="s">
        <v>22</v>
      </c>
      <c r="C91" s="22">
        <v>0</v>
      </c>
      <c r="D91" s="165">
        <f>C91/12</f>
        <v>0</v>
      </c>
      <c r="E91" s="18">
        <v>4</v>
      </c>
      <c r="F91" s="150">
        <f>C91*E91</f>
        <v>0</v>
      </c>
      <c r="G91" s="151">
        <f>D91*E91</f>
        <v>0</v>
      </c>
      <c r="H91" s="152">
        <f>G91/G$97</f>
        <v>0</v>
      </c>
    </row>
    <row r="92" spans="1:8" ht="15.75">
      <c r="A92" s="137"/>
      <c r="B92" s="139" t="s">
        <v>23</v>
      </c>
      <c r="C92" s="22">
        <v>100</v>
      </c>
      <c r="D92" s="165">
        <f>C92/12</f>
        <v>8.333333333333334</v>
      </c>
      <c r="E92" s="18">
        <v>0.4</v>
      </c>
      <c r="F92" s="150">
        <f>C92*E92</f>
        <v>40</v>
      </c>
      <c r="G92" s="151">
        <f>D92*E92</f>
        <v>3.333333333333334</v>
      </c>
      <c r="H92" s="152">
        <f>G92/G$97</f>
        <v>0.08822621200758746</v>
      </c>
    </row>
    <row r="93" spans="1:8" ht="15.75">
      <c r="A93" s="137"/>
      <c r="B93" s="139" t="s">
        <v>24</v>
      </c>
      <c r="C93" s="22">
        <v>2.4</v>
      </c>
      <c r="D93" s="165">
        <f>C93/12</f>
        <v>0.19999999999999998</v>
      </c>
      <c r="E93" s="18">
        <v>16</v>
      </c>
      <c r="F93" s="150">
        <f>C93*E93</f>
        <v>38.4</v>
      </c>
      <c r="G93" s="151">
        <f>D93*E93</f>
        <v>3.1999999999999997</v>
      </c>
      <c r="H93" s="152">
        <f>G93/G$97</f>
        <v>0.08469716352728393</v>
      </c>
    </row>
    <row r="94" spans="1:8" ht="15.75">
      <c r="A94" s="137"/>
      <c r="B94" s="139" t="s">
        <v>25</v>
      </c>
      <c r="C94" s="22">
        <v>30</v>
      </c>
      <c r="D94" s="165">
        <f>C94/12</f>
        <v>2.5</v>
      </c>
      <c r="E94" s="18">
        <v>0</v>
      </c>
      <c r="F94" s="150">
        <f>C94*E94</f>
        <v>0</v>
      </c>
      <c r="G94" s="151">
        <f>D94*E94</f>
        <v>0</v>
      </c>
      <c r="H94" s="152">
        <f>G94/G$97</f>
        <v>0</v>
      </c>
    </row>
    <row r="95" spans="1:8" ht="15.75">
      <c r="A95" s="142"/>
      <c r="B95" s="143" t="s">
        <v>92</v>
      </c>
      <c r="C95" s="56"/>
      <c r="D95" s="167"/>
      <c r="E95" s="57"/>
      <c r="F95" s="156"/>
      <c r="G95" s="157"/>
      <c r="H95" s="158">
        <f>SUM(H90:H94)</f>
        <v>0.1729233755348714</v>
      </c>
    </row>
    <row r="96" spans="1:8" ht="9" customHeight="1" thickBot="1">
      <c r="A96" s="145"/>
      <c r="B96" s="146"/>
      <c r="C96" s="162"/>
      <c r="D96" s="163"/>
      <c r="E96" s="164"/>
      <c r="F96" s="159"/>
      <c r="G96" s="160"/>
      <c r="H96" s="161"/>
    </row>
    <row r="97" spans="1:9" s="15" customFormat="1" ht="24.75" customHeight="1" thickBot="1">
      <c r="A97" s="70">
        <v>4</v>
      </c>
      <c r="B97" s="59" t="s">
        <v>54</v>
      </c>
      <c r="C97" s="60"/>
      <c r="D97" s="61"/>
      <c r="E97" s="62"/>
      <c r="F97" s="63">
        <f>SUM(F52:F94)</f>
        <v>453.37999999999994</v>
      </c>
      <c r="G97" s="64">
        <f>SUM(G52:G94)</f>
        <v>37.78166666666667</v>
      </c>
      <c r="H97" s="65"/>
      <c r="I97" s="175">
        <v>8</v>
      </c>
    </row>
    <row r="98" spans="1:9" s="37" customFormat="1" ht="2.25" customHeight="1" thickBot="1">
      <c r="A98" s="71"/>
      <c r="B98" s="39"/>
      <c r="C98" s="40"/>
      <c r="D98" s="41"/>
      <c r="E98" s="42"/>
      <c r="F98" s="43"/>
      <c r="G98" s="44"/>
      <c r="H98" s="45"/>
      <c r="I98" s="175"/>
    </row>
    <row r="99" spans="1:9" s="46" customFormat="1" ht="21" customHeight="1" thickBot="1">
      <c r="A99" s="70">
        <v>5</v>
      </c>
      <c r="B99" s="66" t="s">
        <v>42</v>
      </c>
      <c r="C99" s="67"/>
      <c r="D99" s="68"/>
      <c r="E99" s="69"/>
      <c r="F99" s="172">
        <f>F50-F97</f>
        <v>-51.37999999999994</v>
      </c>
      <c r="G99" s="173">
        <f>G50-G97</f>
        <v>-4.281666666666673</v>
      </c>
      <c r="H99" s="65" t="s">
        <v>96</v>
      </c>
      <c r="I99" s="175"/>
    </row>
    <row r="100" spans="1:7" ht="15.75">
      <c r="A100" s="72"/>
      <c r="B100" s="13"/>
      <c r="F100" s="17"/>
      <c r="G100" s="16"/>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row r="130" ht="15.75">
      <c r="A130" s="72"/>
    </row>
    <row r="131" ht="15.75">
      <c r="A131" s="72"/>
    </row>
    <row r="132" ht="15.75">
      <c r="A132" s="72"/>
    </row>
    <row r="133" ht="15.75">
      <c r="A133" s="72"/>
    </row>
    <row r="134" ht="15.75">
      <c r="A134" s="72"/>
    </row>
    <row r="135" ht="15.75">
      <c r="A135" s="72"/>
    </row>
    <row r="136" ht="15.75">
      <c r="A136" s="72"/>
    </row>
    <row r="137" ht="15.75">
      <c r="A137" s="72"/>
    </row>
    <row r="138" ht="15.75">
      <c r="A138" s="72"/>
    </row>
    <row r="139" ht="15.75">
      <c r="A139" s="72"/>
    </row>
    <row r="140" ht="15.75">
      <c r="A140" s="72"/>
    </row>
    <row r="141" ht="15.75">
      <c r="A141" s="72"/>
    </row>
    <row r="142" ht="15.75">
      <c r="A142" s="72"/>
    </row>
    <row r="143" ht="15.75">
      <c r="A143" s="72"/>
    </row>
    <row r="144" ht="15.75">
      <c r="A144" s="72"/>
    </row>
    <row r="145" ht="15.75">
      <c r="A145" s="72"/>
    </row>
    <row r="146" ht="15.75">
      <c r="A146" s="72"/>
    </row>
    <row r="147" ht="15.75">
      <c r="A147" s="72"/>
    </row>
    <row r="148" ht="15.75">
      <c r="A148" s="72"/>
    </row>
    <row r="149" ht="15.75">
      <c r="A149" s="72"/>
    </row>
    <row r="150" ht="15.75">
      <c r="A150" s="72"/>
    </row>
    <row r="151" ht="15.75">
      <c r="A151" s="72"/>
    </row>
    <row r="152" ht="15.75">
      <c r="A152" s="72"/>
    </row>
    <row r="153" ht="15.75">
      <c r="A153" s="72"/>
    </row>
    <row r="154" ht="15.75">
      <c r="A154" s="72"/>
    </row>
    <row r="155" ht="15.75">
      <c r="A155" s="72"/>
    </row>
    <row r="156" ht="15.75">
      <c r="A156" s="72"/>
    </row>
    <row r="157" ht="15.75">
      <c r="A157" s="72"/>
    </row>
    <row r="158" ht="15.75">
      <c r="A158" s="72"/>
    </row>
    <row r="159" ht="15.75">
      <c r="A159" s="72"/>
    </row>
    <row r="160" ht="15.75">
      <c r="A160" s="72"/>
    </row>
    <row r="161" ht="15.75">
      <c r="A161" s="72"/>
    </row>
    <row r="162" ht="15.75">
      <c r="A162" s="72"/>
    </row>
    <row r="163" ht="15.75">
      <c r="A163" s="72"/>
    </row>
    <row r="164" ht="15.75">
      <c r="A164" s="72"/>
    </row>
    <row r="165" ht="15.75">
      <c r="A165" s="72"/>
    </row>
    <row r="166" ht="15.75">
      <c r="A166" s="72"/>
    </row>
    <row r="167" ht="15.75">
      <c r="A167" s="72"/>
    </row>
    <row r="168" ht="15.75">
      <c r="A168" s="72"/>
    </row>
    <row r="169" ht="15.75">
      <c r="A169" s="72"/>
    </row>
    <row r="170" ht="15.75">
      <c r="A170" s="72"/>
    </row>
    <row r="171" ht="15.75">
      <c r="A171" s="72"/>
    </row>
    <row r="172" ht="15.75">
      <c r="A172" s="72"/>
    </row>
    <row r="173" ht="15.75">
      <c r="A173" s="72"/>
    </row>
    <row r="174" ht="15.75">
      <c r="A174" s="72"/>
    </row>
    <row r="175" ht="15.75">
      <c r="A175" s="72"/>
    </row>
    <row r="176" ht="15.75">
      <c r="A176" s="72"/>
    </row>
    <row r="177" ht="15.75">
      <c r="A177" s="72"/>
    </row>
    <row r="178" ht="15.75">
      <c r="A178" s="72"/>
    </row>
    <row r="179" ht="15.75">
      <c r="A179" s="72"/>
    </row>
    <row r="180" ht="15.75">
      <c r="A180" s="72"/>
    </row>
    <row r="181" ht="15.75">
      <c r="A181" s="72"/>
    </row>
    <row r="182" ht="15.75">
      <c r="A182" s="72"/>
    </row>
    <row r="183" ht="15.75">
      <c r="A183" s="72"/>
    </row>
    <row r="184" ht="15.75">
      <c r="A184" s="72"/>
    </row>
    <row r="185" ht="15.75">
      <c r="A185" s="72"/>
    </row>
    <row r="186" ht="15.75">
      <c r="A186" s="72"/>
    </row>
    <row r="187" ht="15.75">
      <c r="A187" s="72"/>
    </row>
    <row r="188" ht="15.75">
      <c r="A188" s="72"/>
    </row>
    <row r="189" ht="15.75">
      <c r="A189" s="72"/>
    </row>
    <row r="190" ht="15.75">
      <c r="A190" s="72"/>
    </row>
    <row r="191" ht="15.75">
      <c r="A191" s="72"/>
    </row>
    <row r="192" ht="15.75">
      <c r="A192" s="72"/>
    </row>
    <row r="193" ht="15.75">
      <c r="A193" s="72"/>
    </row>
    <row r="194" ht="15.75">
      <c r="A194" s="72"/>
    </row>
    <row r="195" ht="15.75">
      <c r="A195" s="72"/>
    </row>
    <row r="196" ht="15.75">
      <c r="A196" s="72"/>
    </row>
    <row r="197" ht="15.75">
      <c r="A197" s="72"/>
    </row>
    <row r="198" ht="15.75">
      <c r="A198" s="72"/>
    </row>
    <row r="199" ht="15.75">
      <c r="A199" s="72"/>
    </row>
    <row r="200" ht="15.75">
      <c r="A200" s="72"/>
    </row>
    <row r="201" ht="15.75">
      <c r="A201" s="72"/>
    </row>
    <row r="202" ht="15.75">
      <c r="A202" s="72"/>
    </row>
    <row r="203" ht="15.75">
      <c r="A203" s="72"/>
    </row>
    <row r="204" ht="15.75">
      <c r="A204" s="72"/>
    </row>
    <row r="205" ht="15.75">
      <c r="A205" s="72"/>
    </row>
    <row r="206" ht="15.75">
      <c r="A206" s="72"/>
    </row>
    <row r="207" ht="15.75">
      <c r="A207" s="72"/>
    </row>
    <row r="208" ht="15.75">
      <c r="A208" s="72"/>
    </row>
    <row r="209" ht="15.75">
      <c r="A209" s="72"/>
    </row>
    <row r="210" ht="15.75">
      <c r="A210" s="72"/>
    </row>
    <row r="211" ht="15.75">
      <c r="A211" s="72"/>
    </row>
    <row r="212" ht="15.75">
      <c r="A212" s="72"/>
    </row>
    <row r="213" ht="15.75">
      <c r="A213" s="72"/>
    </row>
    <row r="214" ht="15.75">
      <c r="A214" s="72"/>
    </row>
    <row r="215" ht="15.75">
      <c r="A215" s="72"/>
    </row>
    <row r="216" ht="15.75">
      <c r="A216" s="72"/>
    </row>
    <row r="217" ht="15.75">
      <c r="A217" s="72"/>
    </row>
    <row r="218" ht="15.75">
      <c r="A218" s="72"/>
    </row>
    <row r="219" ht="15.75">
      <c r="A219" s="72"/>
    </row>
    <row r="220" ht="15.75">
      <c r="A220" s="72"/>
    </row>
    <row r="221" ht="15.75">
      <c r="A221" s="72"/>
    </row>
    <row r="222" ht="15.75">
      <c r="A222" s="72"/>
    </row>
    <row r="223" ht="15.75">
      <c r="A223" s="72"/>
    </row>
    <row r="224" ht="15.75">
      <c r="A224" s="72"/>
    </row>
    <row r="225" ht="15.75">
      <c r="A225" s="72"/>
    </row>
    <row r="226" ht="15.75">
      <c r="A226" s="72"/>
    </row>
    <row r="227" ht="15.75">
      <c r="A227" s="72"/>
    </row>
    <row r="228" ht="15.75">
      <c r="A228" s="72"/>
    </row>
    <row r="229" ht="15.75">
      <c r="A229" s="72"/>
    </row>
    <row r="230" ht="15.75">
      <c r="A230" s="72"/>
    </row>
    <row r="231" ht="15.75">
      <c r="A231" s="72"/>
    </row>
    <row r="232" ht="15.75">
      <c r="A232" s="72"/>
    </row>
    <row r="233" ht="15.75">
      <c r="A233" s="72"/>
    </row>
    <row r="234" ht="15.75">
      <c r="A234" s="72"/>
    </row>
    <row r="235" ht="15.75">
      <c r="A235" s="72"/>
    </row>
    <row r="236" ht="15.75">
      <c r="A236" s="72"/>
    </row>
    <row r="237" ht="15.75">
      <c r="A237" s="72"/>
    </row>
    <row r="238" ht="15.75">
      <c r="A238" s="72"/>
    </row>
    <row r="239" ht="15.75">
      <c r="A239" s="72"/>
    </row>
    <row r="240" ht="15.75">
      <c r="A240" s="72"/>
    </row>
    <row r="241" ht="15.75">
      <c r="A241" s="72"/>
    </row>
    <row r="242" ht="15.75">
      <c r="A242" s="72"/>
    </row>
    <row r="243" ht="15.75">
      <c r="A243" s="72"/>
    </row>
    <row r="244" ht="15.75">
      <c r="A244" s="72"/>
    </row>
    <row r="245" ht="15.75">
      <c r="A245" s="72"/>
    </row>
    <row r="246" ht="15.75">
      <c r="A246" s="72"/>
    </row>
    <row r="247" ht="15.75">
      <c r="A247" s="72"/>
    </row>
    <row r="248" ht="15.75">
      <c r="A248" s="72"/>
    </row>
    <row r="249" ht="15.75">
      <c r="A249" s="72"/>
    </row>
    <row r="250" ht="15.75">
      <c r="A250" s="72"/>
    </row>
    <row r="251" ht="15.75">
      <c r="A251" s="72"/>
    </row>
    <row r="252" ht="15.75">
      <c r="A252" s="72"/>
    </row>
    <row r="253" ht="15.75">
      <c r="A253" s="72"/>
    </row>
    <row r="254" ht="15.75">
      <c r="A254" s="72"/>
    </row>
    <row r="255" ht="15.75">
      <c r="A255" s="72"/>
    </row>
    <row r="256" ht="15.75">
      <c r="A256" s="72"/>
    </row>
    <row r="257" ht="15.75">
      <c r="A257" s="72"/>
    </row>
    <row r="258" ht="15.75">
      <c r="A258" s="72"/>
    </row>
    <row r="259" ht="15.75">
      <c r="A259" s="72"/>
    </row>
    <row r="260" ht="15.75">
      <c r="A260" s="72"/>
    </row>
    <row r="261" ht="15.75">
      <c r="A261" s="72"/>
    </row>
    <row r="262" ht="15.75">
      <c r="A262" s="72"/>
    </row>
    <row r="263" ht="15.75">
      <c r="A263" s="72"/>
    </row>
    <row r="264" ht="15.75">
      <c r="A264" s="72"/>
    </row>
    <row r="265" ht="15.75">
      <c r="A265" s="72"/>
    </row>
    <row r="266" ht="15.75">
      <c r="A266" s="72"/>
    </row>
    <row r="267" ht="15.75">
      <c r="A267" s="72"/>
    </row>
    <row r="268" ht="15.75">
      <c r="A268" s="72"/>
    </row>
    <row r="269" ht="15.75">
      <c r="A269" s="72"/>
    </row>
    <row r="270" ht="15.75">
      <c r="A270" s="72"/>
    </row>
    <row r="271" ht="15.75">
      <c r="A271" s="72"/>
    </row>
    <row r="272" ht="15.75">
      <c r="A272" s="72"/>
    </row>
    <row r="273" ht="15.75">
      <c r="A273" s="72"/>
    </row>
    <row r="274" ht="15.75">
      <c r="A274" s="72"/>
    </row>
    <row r="275" ht="15.75">
      <c r="A275" s="72"/>
    </row>
    <row r="276" ht="15.75">
      <c r="A276" s="72"/>
    </row>
    <row r="277" ht="15.75">
      <c r="A277" s="72"/>
    </row>
    <row r="278" ht="15.75">
      <c r="A278" s="72"/>
    </row>
    <row r="279" ht="15.75">
      <c r="A279" s="72"/>
    </row>
    <row r="280" ht="15.75">
      <c r="A280" s="72"/>
    </row>
    <row r="281" ht="15.75">
      <c r="A281" s="72"/>
    </row>
    <row r="282" ht="15.75">
      <c r="A282" s="72"/>
    </row>
    <row r="283" ht="15.75">
      <c r="A283" s="72"/>
    </row>
    <row r="284" ht="15.75">
      <c r="A284" s="72"/>
    </row>
    <row r="285" ht="15.75">
      <c r="A285" s="72"/>
    </row>
    <row r="286" ht="15.75">
      <c r="A286" s="72"/>
    </row>
    <row r="287" ht="15.75">
      <c r="A287" s="72"/>
    </row>
    <row r="288" ht="15.75">
      <c r="A288" s="72"/>
    </row>
    <row r="289" ht="15.75">
      <c r="A289" s="72"/>
    </row>
    <row r="290" ht="15.75">
      <c r="A290" s="72"/>
    </row>
    <row r="291" ht="15.75">
      <c r="A291" s="72"/>
    </row>
    <row r="292" ht="15.75">
      <c r="A292" s="72"/>
    </row>
    <row r="293" ht="15.75">
      <c r="A293" s="72"/>
    </row>
    <row r="294" ht="15.75">
      <c r="A294" s="72"/>
    </row>
    <row r="295" ht="15.75">
      <c r="A295" s="72"/>
    </row>
    <row r="296" ht="15.75">
      <c r="A296" s="72"/>
    </row>
    <row r="297" ht="15.75">
      <c r="A297" s="72"/>
    </row>
    <row r="298" ht="15.75">
      <c r="A298" s="72"/>
    </row>
    <row r="299" ht="15.75">
      <c r="A299" s="72"/>
    </row>
    <row r="300" ht="15.75">
      <c r="A300" s="72"/>
    </row>
    <row r="301" ht="15.75">
      <c r="A301" s="72"/>
    </row>
    <row r="302" ht="15.75">
      <c r="A302" s="72"/>
    </row>
    <row r="303" ht="15.75">
      <c r="A303" s="72"/>
    </row>
    <row r="304" ht="15.75">
      <c r="A304" s="72"/>
    </row>
    <row r="305" ht="15.75">
      <c r="A305" s="72"/>
    </row>
    <row r="306" ht="15.75">
      <c r="A306" s="72"/>
    </row>
    <row r="307" ht="15.75">
      <c r="A307" s="72"/>
    </row>
    <row r="308" ht="15.75">
      <c r="A308" s="72"/>
    </row>
    <row r="309" ht="15.75">
      <c r="A309" s="72"/>
    </row>
    <row r="310" ht="15.75">
      <c r="A310" s="72"/>
    </row>
    <row r="311" ht="15.75">
      <c r="A311" s="72"/>
    </row>
    <row r="312" ht="15.75">
      <c r="A312" s="72"/>
    </row>
    <row r="313" ht="15.75">
      <c r="A313" s="72"/>
    </row>
    <row r="314" ht="15.75">
      <c r="A314" s="72"/>
    </row>
    <row r="315" ht="15.75">
      <c r="A315" s="72"/>
    </row>
    <row r="316" ht="15.75">
      <c r="A316" s="72"/>
    </row>
    <row r="317" ht="15.75">
      <c r="A317" s="72"/>
    </row>
    <row r="318" ht="15.75">
      <c r="A318" s="72"/>
    </row>
    <row r="319" ht="15.75">
      <c r="A319" s="72"/>
    </row>
    <row r="320" ht="15.75">
      <c r="A320" s="72"/>
    </row>
    <row r="321" ht="15.75">
      <c r="A321" s="72"/>
    </row>
    <row r="322" ht="15.75">
      <c r="A322" s="72"/>
    </row>
    <row r="323" ht="15.75">
      <c r="A323" s="72"/>
    </row>
    <row r="324" ht="15.75">
      <c r="A324" s="72"/>
    </row>
    <row r="325" ht="15.75">
      <c r="A325" s="72"/>
    </row>
    <row r="326" ht="15.75">
      <c r="A326" s="72"/>
    </row>
    <row r="327" ht="15.75">
      <c r="A327" s="72"/>
    </row>
    <row r="328" ht="15.75">
      <c r="A328" s="72"/>
    </row>
    <row r="329" ht="15.75">
      <c r="A329" s="72"/>
    </row>
    <row r="330" ht="15.75">
      <c r="A330" s="72"/>
    </row>
    <row r="331" ht="15.75">
      <c r="A331" s="72"/>
    </row>
    <row r="332" ht="15.75">
      <c r="A332" s="72"/>
    </row>
    <row r="333" ht="15.75">
      <c r="A333" s="72"/>
    </row>
    <row r="334" ht="15.75">
      <c r="A334" s="72"/>
    </row>
    <row r="335" ht="15.75">
      <c r="A335" s="72"/>
    </row>
    <row r="336" ht="15.75">
      <c r="A336" s="72"/>
    </row>
    <row r="337" ht="15.75">
      <c r="A337" s="72"/>
    </row>
    <row r="338" ht="15.75">
      <c r="A338" s="72"/>
    </row>
    <row r="339" ht="15.75">
      <c r="A339" s="72"/>
    </row>
    <row r="340" ht="15.75">
      <c r="A340" s="72"/>
    </row>
    <row r="341" ht="15.75">
      <c r="A341" s="72"/>
    </row>
    <row r="342" ht="15.75">
      <c r="A342" s="72"/>
    </row>
    <row r="343" ht="15.75">
      <c r="A343" s="72"/>
    </row>
    <row r="344" ht="15.75">
      <c r="A344" s="72"/>
    </row>
    <row r="345" ht="15.75">
      <c r="A345" s="72"/>
    </row>
    <row r="346" ht="15.75">
      <c r="A346" s="72"/>
    </row>
    <row r="347" ht="15.75">
      <c r="A347" s="72"/>
    </row>
    <row r="348" ht="15.75">
      <c r="A348" s="72"/>
    </row>
    <row r="349" ht="15.75">
      <c r="A349" s="72"/>
    </row>
    <row r="350" ht="15.75">
      <c r="A350" s="72"/>
    </row>
    <row r="351" ht="15.75">
      <c r="A351" s="72"/>
    </row>
    <row r="352" ht="15.75">
      <c r="A352" s="72"/>
    </row>
    <row r="353" ht="15.75">
      <c r="A353" s="72"/>
    </row>
    <row r="354" ht="15.75">
      <c r="A354" s="72"/>
    </row>
    <row r="355" ht="15.75">
      <c r="A355" s="72"/>
    </row>
    <row r="356" ht="15.75">
      <c r="A356" s="72"/>
    </row>
    <row r="357" ht="15.75">
      <c r="A357" s="72"/>
    </row>
    <row r="358" ht="15.75">
      <c r="A358" s="72"/>
    </row>
    <row r="359" ht="15.75">
      <c r="A359" s="72"/>
    </row>
    <row r="360" ht="15.75">
      <c r="A360" s="72"/>
    </row>
    <row r="361" ht="15.75">
      <c r="A361" s="72"/>
    </row>
    <row r="362" ht="15.75">
      <c r="A362" s="72"/>
    </row>
    <row r="363" ht="15.75">
      <c r="A363" s="72"/>
    </row>
    <row r="364" ht="15.75">
      <c r="A364" s="72"/>
    </row>
    <row r="365" ht="15.75">
      <c r="A365" s="72"/>
    </row>
    <row r="366" ht="15.75">
      <c r="A366" s="72"/>
    </row>
    <row r="367" ht="15.75">
      <c r="A367" s="72"/>
    </row>
    <row r="368" ht="15.75">
      <c r="A368" s="72"/>
    </row>
    <row r="369" ht="15.75">
      <c r="A369" s="72"/>
    </row>
    <row r="370" ht="15.75">
      <c r="A370" s="72"/>
    </row>
    <row r="371" ht="15.75">
      <c r="A371" s="72"/>
    </row>
    <row r="372" ht="15.75">
      <c r="A372" s="72"/>
    </row>
    <row r="373" ht="15.75">
      <c r="A373" s="72"/>
    </row>
    <row r="374" ht="15.75">
      <c r="A374" s="72"/>
    </row>
    <row r="375" ht="15.75">
      <c r="A375" s="72"/>
    </row>
    <row r="376" ht="15.75">
      <c r="A376" s="72"/>
    </row>
    <row r="377" ht="15.75">
      <c r="A377" s="72"/>
    </row>
    <row r="378" ht="15.75">
      <c r="A378" s="72"/>
    </row>
    <row r="379" ht="15.75">
      <c r="A379" s="72"/>
    </row>
    <row r="380" ht="15.75">
      <c r="A380" s="72"/>
    </row>
    <row r="381" ht="15.75">
      <c r="A381" s="72"/>
    </row>
    <row r="382" ht="15.75">
      <c r="A382" s="72"/>
    </row>
    <row r="383" ht="15.75">
      <c r="A383" s="72"/>
    </row>
    <row r="384" ht="15.75">
      <c r="A384" s="72"/>
    </row>
    <row r="385" ht="15.75">
      <c r="A385" s="72"/>
    </row>
    <row r="386" ht="15.75">
      <c r="A386" s="72"/>
    </row>
    <row r="387" ht="15.75">
      <c r="A387" s="72"/>
    </row>
    <row r="388" ht="15.75">
      <c r="A388" s="72"/>
    </row>
    <row r="389" ht="15.75">
      <c r="A389" s="72"/>
    </row>
    <row r="390" ht="15.75">
      <c r="A390" s="72"/>
    </row>
    <row r="391" ht="15.75">
      <c r="A391" s="72"/>
    </row>
    <row r="392" ht="15.75">
      <c r="A392" s="72"/>
    </row>
    <row r="393" ht="15.75">
      <c r="A393" s="72"/>
    </row>
    <row r="394" ht="15.75">
      <c r="A394" s="72"/>
    </row>
    <row r="395" ht="15.75">
      <c r="A395" s="72"/>
    </row>
    <row r="396" ht="15.75">
      <c r="A396" s="72"/>
    </row>
    <row r="397" ht="15.75">
      <c r="A397" s="72"/>
    </row>
    <row r="398" ht="15.75">
      <c r="A398" s="72"/>
    </row>
    <row r="399" ht="15.75">
      <c r="A399" s="72"/>
    </row>
    <row r="400" ht="15.75">
      <c r="A400" s="72"/>
    </row>
    <row r="401" ht="15.75">
      <c r="A401" s="72"/>
    </row>
    <row r="402" ht="15.75">
      <c r="A402" s="72"/>
    </row>
    <row r="403" ht="15.75">
      <c r="A403" s="72"/>
    </row>
    <row r="404" ht="15.75">
      <c r="A404" s="72"/>
    </row>
    <row r="405" ht="15.75">
      <c r="A405" s="72"/>
    </row>
    <row r="406" ht="15.75">
      <c r="A406" s="72"/>
    </row>
    <row r="407" ht="15.75">
      <c r="A407" s="72"/>
    </row>
    <row r="408" ht="15.75">
      <c r="A408" s="72"/>
    </row>
    <row r="409" ht="15.75">
      <c r="A409" s="72"/>
    </row>
    <row r="410" ht="15.75">
      <c r="A410" s="72"/>
    </row>
    <row r="411" ht="15.75">
      <c r="A411" s="72"/>
    </row>
    <row r="412" ht="15.75">
      <c r="A412" s="72"/>
    </row>
    <row r="413" ht="15.75">
      <c r="A413" s="72"/>
    </row>
    <row r="414" ht="15.75">
      <c r="A414" s="72"/>
    </row>
    <row r="415" ht="15.75">
      <c r="A415" s="72"/>
    </row>
    <row r="416" ht="15.75">
      <c r="A416" s="72"/>
    </row>
    <row r="417" ht="15.75">
      <c r="A417" s="72"/>
    </row>
    <row r="418" ht="15.75">
      <c r="A418" s="72"/>
    </row>
    <row r="419" ht="15.75">
      <c r="A419" s="72"/>
    </row>
    <row r="420" ht="15.75">
      <c r="A420" s="72"/>
    </row>
    <row r="421" ht="15.75">
      <c r="A421" s="72"/>
    </row>
    <row r="422" ht="15.75">
      <c r="A422" s="72"/>
    </row>
    <row r="423" ht="15.75">
      <c r="A423" s="72"/>
    </row>
    <row r="424" ht="15.75">
      <c r="A424" s="72"/>
    </row>
    <row r="425" ht="15.75">
      <c r="A425" s="72"/>
    </row>
    <row r="426" ht="15.75">
      <c r="A426" s="72"/>
    </row>
    <row r="427" ht="15.75">
      <c r="A427" s="72"/>
    </row>
    <row r="428" ht="15.75">
      <c r="A428" s="72"/>
    </row>
    <row r="429" ht="15.75">
      <c r="A429" s="72"/>
    </row>
    <row r="430" ht="15.75">
      <c r="A430" s="72"/>
    </row>
    <row r="431" ht="15.75">
      <c r="A431" s="72"/>
    </row>
    <row r="432" ht="15.75">
      <c r="A432" s="72"/>
    </row>
    <row r="433" ht="15.75">
      <c r="A433" s="72"/>
    </row>
    <row r="434" ht="15.75">
      <c r="A434" s="72"/>
    </row>
    <row r="435" ht="15.75">
      <c r="A435" s="72"/>
    </row>
    <row r="436" ht="15.75">
      <c r="A436" s="72"/>
    </row>
    <row r="437" ht="15.75">
      <c r="A437" s="72"/>
    </row>
    <row r="438" ht="15.75">
      <c r="A438" s="72"/>
    </row>
    <row r="439" ht="15.75">
      <c r="A439" s="72"/>
    </row>
    <row r="440" ht="15.75">
      <c r="A440" s="72"/>
    </row>
    <row r="441" ht="15.75">
      <c r="A441" s="72"/>
    </row>
    <row r="442" ht="15.75">
      <c r="A442" s="72"/>
    </row>
    <row r="443" ht="15.75">
      <c r="A443" s="72"/>
    </row>
    <row r="444" ht="15.75">
      <c r="A444" s="72"/>
    </row>
    <row r="445" ht="15.75">
      <c r="A445" s="72"/>
    </row>
    <row r="446" ht="15.75">
      <c r="A446" s="72"/>
    </row>
    <row r="447" ht="15.75">
      <c r="A447" s="72"/>
    </row>
    <row r="448" ht="15.75">
      <c r="A448" s="72"/>
    </row>
    <row r="449" ht="15.75">
      <c r="A449" s="72"/>
    </row>
    <row r="450" ht="15.75">
      <c r="A450" s="72"/>
    </row>
    <row r="451" ht="15.75">
      <c r="A451" s="72"/>
    </row>
    <row r="452" ht="15.75">
      <c r="A452" s="72"/>
    </row>
    <row r="453" ht="15.75">
      <c r="A453" s="72"/>
    </row>
    <row r="454" ht="15.75">
      <c r="A454" s="72"/>
    </row>
    <row r="455" ht="15.75">
      <c r="A455" s="72"/>
    </row>
    <row r="456" ht="15.75">
      <c r="A456" s="72"/>
    </row>
    <row r="457" ht="15.75">
      <c r="A457" s="72"/>
    </row>
    <row r="458" ht="15.75">
      <c r="A458" s="72"/>
    </row>
    <row r="459" ht="15.75">
      <c r="A459" s="72"/>
    </row>
    <row r="460" ht="15.75">
      <c r="A460" s="72"/>
    </row>
    <row r="461" ht="15.75">
      <c r="A461" s="72"/>
    </row>
    <row r="462" ht="15.75">
      <c r="A462" s="72"/>
    </row>
    <row r="463" ht="15.75">
      <c r="A463" s="72"/>
    </row>
    <row r="464" ht="15.75">
      <c r="A464" s="72"/>
    </row>
    <row r="465" ht="15.75">
      <c r="A465" s="72"/>
    </row>
    <row r="466" ht="15.75">
      <c r="A466" s="72"/>
    </row>
    <row r="467" ht="15.75">
      <c r="A467" s="72"/>
    </row>
    <row r="468" ht="15.75">
      <c r="A468" s="72"/>
    </row>
    <row r="469" ht="15.75">
      <c r="A469" s="72"/>
    </row>
    <row r="470" ht="15.75">
      <c r="A470" s="72"/>
    </row>
    <row r="471" ht="15.75">
      <c r="A471" s="72"/>
    </row>
    <row r="472" ht="15.75">
      <c r="A472" s="72"/>
    </row>
    <row r="473" ht="15.75">
      <c r="A473" s="72"/>
    </row>
    <row r="474" ht="15.75">
      <c r="A474" s="72"/>
    </row>
    <row r="475" ht="15.75">
      <c r="A475" s="72"/>
    </row>
    <row r="476" ht="15.75">
      <c r="A476" s="72"/>
    </row>
    <row r="477" ht="15.75">
      <c r="A477" s="72"/>
    </row>
    <row r="478" ht="15.75">
      <c r="A478" s="72"/>
    </row>
    <row r="479" ht="15.75">
      <c r="A479" s="72"/>
    </row>
    <row r="480" ht="15.75">
      <c r="A480" s="72"/>
    </row>
    <row r="481" ht="15.75">
      <c r="A481" s="72"/>
    </row>
    <row r="482" ht="15.75">
      <c r="A482" s="72"/>
    </row>
    <row r="483" ht="15.75">
      <c r="A483" s="72"/>
    </row>
    <row r="484" ht="15.75">
      <c r="A484" s="72"/>
    </row>
    <row r="485" ht="15.75">
      <c r="A485" s="72"/>
    </row>
    <row r="486" ht="15.75">
      <c r="A486" s="72"/>
    </row>
    <row r="487" ht="15.75">
      <c r="A487" s="72"/>
    </row>
    <row r="488" ht="15.75">
      <c r="A488" s="72"/>
    </row>
    <row r="489" ht="15.75">
      <c r="A489" s="72"/>
    </row>
    <row r="490" ht="15.75">
      <c r="A490" s="72"/>
    </row>
    <row r="491" ht="15.75">
      <c r="A491" s="72"/>
    </row>
    <row r="492" ht="15.75">
      <c r="A492" s="72"/>
    </row>
    <row r="493" ht="15.75">
      <c r="A493" s="72"/>
    </row>
    <row r="494" ht="15.75">
      <c r="A494" s="72"/>
    </row>
    <row r="495" ht="15.75">
      <c r="A495" s="72"/>
    </row>
    <row r="496" ht="15.75">
      <c r="A496" s="72"/>
    </row>
    <row r="497" ht="15.75">
      <c r="A497" s="72"/>
    </row>
    <row r="498" ht="15.75">
      <c r="A498" s="72"/>
    </row>
    <row r="499" ht="15.75">
      <c r="A499" s="72"/>
    </row>
    <row r="500" ht="15.75">
      <c r="A500" s="72"/>
    </row>
    <row r="501" ht="15.75">
      <c r="A501" s="72"/>
    </row>
    <row r="502" ht="15.75">
      <c r="A502" s="72"/>
    </row>
    <row r="503" ht="15.75">
      <c r="A503" s="72"/>
    </row>
    <row r="504" ht="15.75">
      <c r="A504" s="72"/>
    </row>
    <row r="505" ht="15.75">
      <c r="A505" s="72"/>
    </row>
    <row r="506" ht="15.75">
      <c r="A506" s="72"/>
    </row>
    <row r="507" ht="15.75">
      <c r="A507" s="72"/>
    </row>
    <row r="508" ht="15.75">
      <c r="A508" s="72"/>
    </row>
    <row r="509" ht="15.75">
      <c r="A509" s="72"/>
    </row>
    <row r="510" ht="15.75">
      <c r="A510" s="72"/>
    </row>
    <row r="511" ht="15.75">
      <c r="A511" s="72"/>
    </row>
    <row r="512" ht="15.75">
      <c r="A512" s="72"/>
    </row>
    <row r="513" ht="15.75">
      <c r="A513" s="72"/>
    </row>
    <row r="514" ht="15.75">
      <c r="A514" s="72"/>
    </row>
    <row r="515" ht="15.75">
      <c r="A515" s="72"/>
    </row>
    <row r="516" ht="15.75">
      <c r="A516" s="72"/>
    </row>
    <row r="517" ht="15.75">
      <c r="A517" s="72"/>
    </row>
    <row r="518" ht="15.75">
      <c r="A518" s="72"/>
    </row>
    <row r="519" ht="15.75">
      <c r="A519" s="72"/>
    </row>
    <row r="520" ht="15.75">
      <c r="A520" s="72"/>
    </row>
    <row r="521" ht="15.75">
      <c r="A521" s="72"/>
    </row>
    <row r="522" ht="15.75">
      <c r="A522" s="72"/>
    </row>
    <row r="523" ht="15.75">
      <c r="A523" s="72"/>
    </row>
    <row r="524" ht="15.75">
      <c r="A524" s="72"/>
    </row>
    <row r="525" ht="15.75">
      <c r="A525" s="72"/>
    </row>
    <row r="526" ht="15.75">
      <c r="A526" s="72"/>
    </row>
    <row r="527" ht="15.75">
      <c r="A527" s="72"/>
    </row>
    <row r="528" ht="15.75">
      <c r="A528" s="72"/>
    </row>
    <row r="529" ht="15.75">
      <c r="A529" s="72"/>
    </row>
    <row r="530" ht="15.75">
      <c r="A530" s="72"/>
    </row>
    <row r="531" ht="15.75">
      <c r="A531" s="72"/>
    </row>
    <row r="532" ht="15.75">
      <c r="A532" s="72"/>
    </row>
    <row r="533" ht="15.75">
      <c r="A533" s="72"/>
    </row>
    <row r="534" ht="15.75">
      <c r="A534" s="72"/>
    </row>
    <row r="535" ht="15.75">
      <c r="A535" s="72"/>
    </row>
    <row r="536" ht="15.75">
      <c r="A536" s="72"/>
    </row>
    <row r="537" ht="15.75">
      <c r="A537" s="72"/>
    </row>
    <row r="538" ht="15.75">
      <c r="A538" s="72"/>
    </row>
    <row r="539" ht="15.75">
      <c r="A539" s="72"/>
    </row>
    <row r="540" ht="15.75">
      <c r="A540" s="72"/>
    </row>
    <row r="541" ht="15.75">
      <c r="A541" s="72"/>
    </row>
    <row r="542" ht="15.75">
      <c r="A542" s="72"/>
    </row>
    <row r="543" ht="15.75">
      <c r="A543" s="72"/>
    </row>
    <row r="544" ht="15.75">
      <c r="A544" s="72"/>
    </row>
    <row r="545" ht="15.75">
      <c r="A545" s="72"/>
    </row>
    <row r="546" ht="15.75">
      <c r="A546" s="72"/>
    </row>
    <row r="547" ht="15.75">
      <c r="A547" s="72"/>
    </row>
    <row r="548" ht="15.75">
      <c r="A548" s="72"/>
    </row>
    <row r="549" ht="15.75">
      <c r="A549" s="72"/>
    </row>
    <row r="550" ht="15.75">
      <c r="A550" s="72"/>
    </row>
    <row r="551" ht="15.75">
      <c r="A551" s="72"/>
    </row>
    <row r="552" ht="15.75">
      <c r="A552" s="72"/>
    </row>
    <row r="553" ht="15.75">
      <c r="A553" s="72"/>
    </row>
    <row r="554" ht="15.75">
      <c r="A554" s="72"/>
    </row>
    <row r="555" ht="15.75">
      <c r="A555" s="72"/>
    </row>
    <row r="556" ht="15.75">
      <c r="A556" s="72"/>
    </row>
    <row r="557" ht="15.75">
      <c r="A557" s="72"/>
    </row>
    <row r="558" ht="15.75">
      <c r="A558" s="72"/>
    </row>
    <row r="559" ht="15.75">
      <c r="A559" s="72"/>
    </row>
    <row r="560" ht="15.75">
      <c r="A560" s="72"/>
    </row>
    <row r="561" ht="15.75">
      <c r="A561" s="72"/>
    </row>
    <row r="562" ht="15.75">
      <c r="A562" s="72"/>
    </row>
    <row r="563" ht="15.75">
      <c r="A563" s="72"/>
    </row>
    <row r="564" ht="15.75">
      <c r="A564" s="72"/>
    </row>
    <row r="565" ht="15.75">
      <c r="A565" s="72"/>
    </row>
    <row r="566" ht="15.75">
      <c r="A566" s="72"/>
    </row>
    <row r="567" ht="15.75">
      <c r="A567" s="72"/>
    </row>
    <row r="568" ht="15.75">
      <c r="A568" s="72"/>
    </row>
    <row r="569" ht="15.75">
      <c r="A569" s="72"/>
    </row>
    <row r="570" ht="15.75">
      <c r="A570" s="72"/>
    </row>
    <row r="571" ht="15.75">
      <c r="A571" s="72"/>
    </row>
    <row r="572" ht="15.75">
      <c r="A572" s="72"/>
    </row>
    <row r="573" ht="15.75">
      <c r="A573" s="72"/>
    </row>
    <row r="574" ht="15.75">
      <c r="A574" s="72"/>
    </row>
    <row r="575" ht="15.75">
      <c r="A575" s="72"/>
    </row>
    <row r="576" ht="15.75">
      <c r="A576" s="72"/>
    </row>
    <row r="577" ht="15.75">
      <c r="A577" s="72"/>
    </row>
    <row r="578" ht="15.75">
      <c r="A578" s="72"/>
    </row>
    <row r="579" ht="15.75">
      <c r="A579" s="72"/>
    </row>
    <row r="580" ht="15.75">
      <c r="A580" s="72"/>
    </row>
    <row r="581" ht="15.75">
      <c r="A581" s="72"/>
    </row>
    <row r="582" ht="15.75">
      <c r="A582" s="72"/>
    </row>
    <row r="583" ht="15.75">
      <c r="A583" s="72"/>
    </row>
    <row r="584" ht="15.75">
      <c r="A584" s="72"/>
    </row>
  </sheetData>
  <sheetProtection/>
  <mergeCells count="4">
    <mergeCell ref="B14:H14"/>
    <mergeCell ref="B4:H4"/>
    <mergeCell ref="B40:G40"/>
    <mergeCell ref="D11:E11"/>
  </mergeCells>
  <printOptions/>
  <pageMargins left="0.787401575" right="0.787401575" top="0.984251969" bottom="0.984251969"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Julien Monat</cp:lastModifiedBy>
  <dcterms:created xsi:type="dcterms:W3CDTF">2008-10-27T18:30:16Z</dcterms:created>
  <dcterms:modified xsi:type="dcterms:W3CDTF">2015-04-09T07:37:37Z</dcterms:modified>
  <cp:category/>
  <cp:version/>
  <cp:contentType/>
  <cp:contentStatus/>
</cp:coreProperties>
</file>